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13_ncr:1_{DE6FB55F-AE04-47AC-B033-7F486E6351C7}" xr6:coauthVersionLast="45" xr6:coauthVersionMax="45" xr10:uidLastSave="{00000000-0000-0000-0000-000000000000}"/>
  <bookViews>
    <workbookView xWindow="-120" yWindow="-120" windowWidth="20730" windowHeight="11160" firstSheet="16" activeTab="16" xr2:uid="{C7CA1188-F259-4360-9B23-E8D606FC3F60}"/>
  </bookViews>
  <sheets>
    <sheet name="AGUADAS" sheetId="1" r:id="rId1"/>
    <sheet name="ANSERMA" sheetId="3" r:id="rId2"/>
    <sheet name="ARAUCA desde sep sub est123" sheetId="32" r:id="rId3"/>
    <sheet name="ARMA" sheetId="2" r:id="rId4"/>
    <sheet name="BELALCAZAR" sheetId="5" r:id="rId5"/>
    <sheet name="CHINCHINA" sheetId="6" r:id="rId6"/>
    <sheet name="FILADELFIA" sheetId="7" r:id="rId7"/>
    <sheet name="K41_MANIZALES" sheetId="8" r:id="rId8"/>
    <sheet name="K41_NEIRA" sheetId="9" r:id="rId9"/>
    <sheet name="GUARINOCITO" sheetId="10" r:id="rId10"/>
    <sheet name="DORADA" sheetId="11" r:id="rId11"/>
    <sheet name="MANZANARES" sheetId="12" r:id="rId12"/>
    <sheet name="MARMATO" sheetId="13" r:id="rId13"/>
    <sheet name="MARQUETALIA" sheetId="14" r:id="rId14"/>
    <sheet name="MARULANDA" sheetId="15" r:id="rId15"/>
    <sheet name="NEIRA" sheetId="16" r:id="rId16"/>
    <sheet name="PALESTINA desdesep sub est1,2,3" sheetId="30" r:id="rId17"/>
    <sheet name="RIOSUCIO" sheetId="19" r:id="rId18"/>
    <sheet name="RISARALDA" sheetId="20" r:id="rId19"/>
    <sheet name="SALAMINA" sheetId="21" r:id="rId20"/>
    <sheet name="SAMANA " sheetId="27" r:id="rId21"/>
    <sheet name="SAN JOSE " sheetId="22" r:id="rId22"/>
    <sheet name="SUPIA " sheetId="24" r:id="rId23"/>
    <sheet name="VICTORIA" sheetId="25" r:id="rId24"/>
    <sheet name="VITERBO" sheetId="26" r:id="rId25"/>
  </sheets>
  <definedNames>
    <definedName name="_xlnm.Print_Area" localSheetId="0">AGUADAS!$A$1:$K$92</definedName>
    <definedName name="_xlnm.Print_Area" localSheetId="1">ANSERMA!$A$1:$K$92</definedName>
    <definedName name="_xlnm.Print_Area" localSheetId="2">'ARAUCA desde sep sub est123'!$A$1:$K$92</definedName>
    <definedName name="_xlnm.Print_Area" localSheetId="3">ARMA!$A$1:$K$92</definedName>
    <definedName name="_xlnm.Print_Area" localSheetId="4">BELALCAZAR!$A$1:$K$92</definedName>
    <definedName name="_xlnm.Print_Area" localSheetId="5">CHINCHINA!$A$1:$K$92</definedName>
    <definedName name="_xlnm.Print_Area" localSheetId="10">DORADA!$A$1:$K$92</definedName>
    <definedName name="_xlnm.Print_Area" localSheetId="6">FILADELFIA!$A$1:$K$92</definedName>
    <definedName name="_xlnm.Print_Area" localSheetId="9">GUARINOCITO!$A$1:$K$61</definedName>
    <definedName name="_xlnm.Print_Area" localSheetId="7">K41_MANIZALES!$A$1:$K$92</definedName>
    <definedName name="_xlnm.Print_Area" localSheetId="8">K41_NEIRA!$A$1:$K$92</definedName>
    <definedName name="_xlnm.Print_Area" localSheetId="11">MANZANARES!$A$1:$K$92</definedName>
    <definedName name="_xlnm.Print_Area" localSheetId="12">MARMATO!$A$1:$K$92</definedName>
    <definedName name="_xlnm.Print_Area" localSheetId="13">MARQUETALIA!$A$1:$K$92</definedName>
    <definedName name="_xlnm.Print_Area" localSheetId="14">MARULANDA!$A$1:$K$92</definedName>
    <definedName name="_xlnm.Print_Area" localSheetId="15">NEIRA!$A$1:$K$92</definedName>
    <definedName name="_xlnm.Print_Area" localSheetId="16">'PALESTINA desdesep sub est1,2,3'!$A$1:$K$92</definedName>
    <definedName name="_xlnm.Print_Area" localSheetId="17">RIOSUCIO!$A$1:$K$92</definedName>
    <definedName name="_xlnm.Print_Area" localSheetId="18">RISARALDA!$A$1:$K$92</definedName>
    <definedName name="_xlnm.Print_Area" localSheetId="19">SALAMINA!$A$1:$K$92</definedName>
    <definedName name="_xlnm.Print_Area" localSheetId="20">'SAMANA '!$A$1:$K$92</definedName>
    <definedName name="_xlnm.Print_Area" localSheetId="21">'SAN JOSE '!$A$1:$K$92</definedName>
    <definedName name="_xlnm.Print_Area" localSheetId="22">'SUPIA '!$A$1:$K$92</definedName>
    <definedName name="_xlnm.Print_Area" localSheetId="23">VICTORIA!$A$1:$K$92</definedName>
    <definedName name="_xlnm.Print_Area" localSheetId="24">VITERBO!$A$1:$K$92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32" l="1"/>
  <c r="E88" i="32"/>
  <c r="D88" i="32"/>
  <c r="C88" i="32"/>
  <c r="F87" i="32"/>
  <c r="E87" i="32"/>
  <c r="D87" i="32"/>
  <c r="C87" i="32"/>
  <c r="F86" i="32"/>
  <c r="E86" i="32"/>
  <c r="D86" i="32"/>
  <c r="C86" i="32"/>
  <c r="F85" i="32"/>
  <c r="E85" i="32"/>
  <c r="D85" i="32"/>
  <c r="C85" i="32"/>
  <c r="F84" i="32"/>
  <c r="E84" i="32"/>
  <c r="D84" i="32"/>
  <c r="C84" i="32"/>
  <c r="F83" i="32"/>
  <c r="E83" i="32"/>
  <c r="D83" i="32"/>
  <c r="C83" i="32"/>
  <c r="K78" i="32"/>
  <c r="J78" i="32"/>
  <c r="I78" i="32"/>
  <c r="H78" i="32"/>
  <c r="F78" i="32"/>
  <c r="E78" i="32"/>
  <c r="D78" i="32"/>
  <c r="C78" i="32"/>
  <c r="K77" i="32"/>
  <c r="J77" i="32"/>
  <c r="I77" i="32"/>
  <c r="H77" i="32"/>
  <c r="F77" i="32"/>
  <c r="E77" i="32"/>
  <c r="D77" i="32"/>
  <c r="C77" i="32"/>
  <c r="K76" i="32"/>
  <c r="J76" i="32"/>
  <c r="I76" i="32"/>
  <c r="H76" i="32"/>
  <c r="F76" i="32"/>
  <c r="E76" i="32"/>
  <c r="D76" i="32"/>
  <c r="C76" i="32"/>
  <c r="K75" i="32"/>
  <c r="J75" i="32"/>
  <c r="I75" i="32"/>
  <c r="H75" i="32"/>
  <c r="F75" i="32"/>
  <c r="E75" i="32"/>
  <c r="D75" i="32"/>
  <c r="C75" i="32"/>
  <c r="K74" i="32"/>
  <c r="J74" i="32"/>
  <c r="I74" i="32"/>
  <c r="H74" i="32"/>
  <c r="F74" i="32"/>
  <c r="E74" i="32"/>
  <c r="D74" i="32"/>
  <c r="C74" i="32"/>
  <c r="K73" i="32"/>
  <c r="J73" i="32"/>
  <c r="I73" i="32"/>
  <c r="H73" i="32"/>
  <c r="F73" i="32"/>
  <c r="E73" i="32"/>
  <c r="D73" i="32"/>
  <c r="C73" i="32"/>
  <c r="F68" i="32"/>
  <c r="E68" i="32"/>
  <c r="D68" i="32"/>
  <c r="C68" i="32"/>
  <c r="F67" i="32"/>
  <c r="E67" i="32"/>
  <c r="D67" i="32"/>
  <c r="C67" i="32"/>
  <c r="F66" i="32"/>
  <c r="E66" i="32"/>
  <c r="D66" i="32"/>
  <c r="C66" i="32"/>
  <c r="F65" i="32"/>
  <c r="E65" i="32"/>
  <c r="D65" i="32"/>
  <c r="C65" i="32"/>
  <c r="F64" i="32"/>
  <c r="E64" i="32"/>
  <c r="D64" i="32"/>
  <c r="C64" i="32"/>
  <c r="K58" i="32"/>
  <c r="J58" i="32"/>
  <c r="I58" i="32"/>
  <c r="H58" i="32"/>
  <c r="F58" i="32"/>
  <c r="E58" i="32"/>
  <c r="D58" i="32"/>
  <c r="C58" i="32"/>
  <c r="K57" i="32"/>
  <c r="J57" i="32"/>
  <c r="I57" i="32"/>
  <c r="H57" i="32"/>
  <c r="F57" i="32"/>
  <c r="E57" i="32"/>
  <c r="D57" i="32"/>
  <c r="C57" i="32"/>
  <c r="K56" i="32"/>
  <c r="J56" i="32"/>
  <c r="I56" i="32"/>
  <c r="H56" i="32"/>
  <c r="F56" i="32"/>
  <c r="E56" i="32"/>
  <c r="D56" i="32"/>
  <c r="C56" i="32"/>
  <c r="K55" i="32"/>
  <c r="J55" i="32"/>
  <c r="I55" i="32"/>
  <c r="H55" i="32"/>
  <c r="F55" i="32"/>
  <c r="E55" i="32"/>
  <c r="D55" i="32"/>
  <c r="C55" i="32"/>
  <c r="K54" i="32"/>
  <c r="J54" i="32"/>
  <c r="I54" i="32"/>
  <c r="H54" i="32"/>
  <c r="F54" i="32"/>
  <c r="E54" i="32"/>
  <c r="D54" i="32"/>
  <c r="C54" i="32"/>
  <c r="D44" i="32"/>
  <c r="C44" i="32"/>
  <c r="D43" i="32"/>
  <c r="C43" i="32"/>
  <c r="D42" i="32"/>
  <c r="C42" i="32"/>
  <c r="D41" i="32"/>
  <c r="C41" i="32"/>
  <c r="D40" i="32"/>
  <c r="C40" i="32"/>
  <c r="D39" i="32"/>
  <c r="C39" i="32"/>
  <c r="K34" i="32"/>
  <c r="J34" i="32"/>
  <c r="I34" i="32"/>
  <c r="H34" i="32"/>
  <c r="F34" i="32"/>
  <c r="E34" i="32"/>
  <c r="D34" i="32"/>
  <c r="C34" i="32"/>
  <c r="K33" i="32"/>
  <c r="J33" i="32"/>
  <c r="I33" i="32"/>
  <c r="H33" i="32"/>
  <c r="F33" i="32"/>
  <c r="E33" i="32"/>
  <c r="D33" i="32"/>
  <c r="C33" i="32"/>
  <c r="K32" i="32"/>
  <c r="J32" i="32"/>
  <c r="I32" i="32"/>
  <c r="H32" i="32"/>
  <c r="F32" i="32"/>
  <c r="E32" i="32"/>
  <c r="D32" i="32"/>
  <c r="C32" i="32"/>
  <c r="K31" i="32"/>
  <c r="J31" i="32"/>
  <c r="I31" i="32"/>
  <c r="H31" i="32"/>
  <c r="F31" i="32"/>
  <c r="E31" i="32"/>
  <c r="D31" i="32"/>
  <c r="C31" i="32"/>
  <c r="K30" i="32"/>
  <c r="J30" i="32"/>
  <c r="I30" i="32"/>
  <c r="H30" i="32"/>
  <c r="F30" i="32"/>
  <c r="E30" i="32"/>
  <c r="D30" i="32"/>
  <c r="C30" i="32"/>
  <c r="K29" i="32"/>
  <c r="J29" i="32"/>
  <c r="I29" i="32"/>
  <c r="H29" i="32"/>
  <c r="F29" i="32"/>
  <c r="E29" i="32"/>
  <c r="D29" i="32"/>
  <c r="C29" i="32"/>
  <c r="F24" i="32"/>
  <c r="F44" i="32" s="1"/>
  <c r="E24" i="32"/>
  <c r="E44" i="32" s="1"/>
  <c r="D24" i="32"/>
  <c r="C24" i="32"/>
  <c r="F23" i="32"/>
  <c r="F43" i="32" s="1"/>
  <c r="E23" i="32"/>
  <c r="E43" i="32" s="1"/>
  <c r="D23" i="32"/>
  <c r="C23" i="32"/>
  <c r="F22" i="32"/>
  <c r="F42" i="32" s="1"/>
  <c r="E22" i="32"/>
  <c r="E42" i="32" s="1"/>
  <c r="D22" i="32"/>
  <c r="C22" i="32"/>
  <c r="F21" i="32"/>
  <c r="F41" i="32" s="1"/>
  <c r="E21" i="32"/>
  <c r="E41" i="32" s="1"/>
  <c r="D21" i="32"/>
  <c r="C21" i="32"/>
  <c r="F20" i="32"/>
  <c r="F40" i="32" s="1"/>
  <c r="E20" i="32"/>
  <c r="E40" i="32" s="1"/>
  <c r="D20" i="32"/>
  <c r="C20" i="32"/>
  <c r="F39" i="32"/>
  <c r="E39" i="32"/>
  <c r="K14" i="32"/>
  <c r="J14" i="32"/>
  <c r="I14" i="32"/>
  <c r="H14" i="32"/>
  <c r="F14" i="32"/>
  <c r="E14" i="32"/>
  <c r="D14" i="32"/>
  <c r="C14" i="32"/>
  <c r="K13" i="32"/>
  <c r="J13" i="32"/>
  <c r="I13" i="32"/>
  <c r="H13" i="32"/>
  <c r="F13" i="32"/>
  <c r="E13" i="32"/>
  <c r="D13" i="32"/>
  <c r="C13" i="32"/>
  <c r="K12" i="32"/>
  <c r="J12" i="32"/>
  <c r="I12" i="32"/>
  <c r="H12" i="32"/>
  <c r="F12" i="32"/>
  <c r="E12" i="32"/>
  <c r="D12" i="32"/>
  <c r="C12" i="32"/>
  <c r="K11" i="32"/>
  <c r="J11" i="32"/>
  <c r="I11" i="32"/>
  <c r="H11" i="32"/>
  <c r="F11" i="32"/>
  <c r="E11" i="32"/>
  <c r="D11" i="32"/>
  <c r="C11" i="32"/>
  <c r="K10" i="32"/>
  <c r="J10" i="32"/>
  <c r="I10" i="32"/>
  <c r="H10" i="32"/>
  <c r="F10" i="32"/>
  <c r="E10" i="32"/>
  <c r="D10" i="32"/>
  <c r="C10" i="32"/>
  <c r="F9" i="32"/>
  <c r="E9" i="32"/>
  <c r="D9" i="32"/>
  <c r="C9" i="32"/>
  <c r="F88" i="30"/>
  <c r="E88" i="30"/>
  <c r="D88" i="30"/>
  <c r="C88" i="30"/>
  <c r="F87" i="30"/>
  <c r="E87" i="30"/>
  <c r="D87" i="30"/>
  <c r="C87" i="30"/>
  <c r="F86" i="30"/>
  <c r="E86" i="30"/>
  <c r="D86" i="30"/>
  <c r="C86" i="30"/>
  <c r="F85" i="30"/>
  <c r="E85" i="30"/>
  <c r="D85" i="30"/>
  <c r="C85" i="30"/>
  <c r="F84" i="30"/>
  <c r="E84" i="30"/>
  <c r="D84" i="30"/>
  <c r="C84" i="30"/>
  <c r="F83" i="30"/>
  <c r="E83" i="30"/>
  <c r="D83" i="30"/>
  <c r="C83" i="30"/>
  <c r="K78" i="30"/>
  <c r="J78" i="30"/>
  <c r="I78" i="30"/>
  <c r="H78" i="30"/>
  <c r="F78" i="30"/>
  <c r="E78" i="30"/>
  <c r="D78" i="30"/>
  <c r="C78" i="30"/>
  <c r="K77" i="30"/>
  <c r="J77" i="30"/>
  <c r="I77" i="30"/>
  <c r="H77" i="30"/>
  <c r="F77" i="30"/>
  <c r="E77" i="30"/>
  <c r="D77" i="30"/>
  <c r="C77" i="30"/>
  <c r="K76" i="30"/>
  <c r="J76" i="30"/>
  <c r="I76" i="30"/>
  <c r="H76" i="30"/>
  <c r="F76" i="30"/>
  <c r="E76" i="30"/>
  <c r="D76" i="30"/>
  <c r="C76" i="30"/>
  <c r="K75" i="30"/>
  <c r="J75" i="30"/>
  <c r="I75" i="30"/>
  <c r="H75" i="30"/>
  <c r="F75" i="30"/>
  <c r="E75" i="30"/>
  <c r="D75" i="30"/>
  <c r="C75" i="30"/>
  <c r="K74" i="30"/>
  <c r="J74" i="30"/>
  <c r="I74" i="30"/>
  <c r="H74" i="30"/>
  <c r="F74" i="30"/>
  <c r="E74" i="30"/>
  <c r="D74" i="30"/>
  <c r="C74" i="30"/>
  <c r="K73" i="30"/>
  <c r="J73" i="30"/>
  <c r="I73" i="30"/>
  <c r="H73" i="30"/>
  <c r="F73" i="30"/>
  <c r="E73" i="30"/>
  <c r="D73" i="30"/>
  <c r="C73" i="30"/>
  <c r="F68" i="30"/>
  <c r="E68" i="30"/>
  <c r="D68" i="30"/>
  <c r="C68" i="30"/>
  <c r="F67" i="30"/>
  <c r="E67" i="30"/>
  <c r="D67" i="30"/>
  <c r="C67" i="30"/>
  <c r="F66" i="30"/>
  <c r="E66" i="30"/>
  <c r="D66" i="30"/>
  <c r="C66" i="30"/>
  <c r="F65" i="30"/>
  <c r="E65" i="30"/>
  <c r="D65" i="30"/>
  <c r="C65" i="30"/>
  <c r="F64" i="30"/>
  <c r="E64" i="30"/>
  <c r="D64" i="30"/>
  <c r="C64" i="30"/>
  <c r="K58" i="30"/>
  <c r="J58" i="30"/>
  <c r="I58" i="30"/>
  <c r="H58" i="30"/>
  <c r="F58" i="30"/>
  <c r="E58" i="30"/>
  <c r="D58" i="30"/>
  <c r="C58" i="30"/>
  <c r="K57" i="30"/>
  <c r="J57" i="30"/>
  <c r="I57" i="30"/>
  <c r="H57" i="30"/>
  <c r="F57" i="30"/>
  <c r="E57" i="30"/>
  <c r="D57" i="30"/>
  <c r="C57" i="30"/>
  <c r="K56" i="30"/>
  <c r="J56" i="30"/>
  <c r="I56" i="30"/>
  <c r="H56" i="30"/>
  <c r="F56" i="30"/>
  <c r="E56" i="30"/>
  <c r="D56" i="30"/>
  <c r="C56" i="30"/>
  <c r="K55" i="30"/>
  <c r="J55" i="30"/>
  <c r="I55" i="30"/>
  <c r="H55" i="30"/>
  <c r="F55" i="30"/>
  <c r="E55" i="30"/>
  <c r="D55" i="30"/>
  <c r="C55" i="30"/>
  <c r="K54" i="30"/>
  <c r="J54" i="30"/>
  <c r="I54" i="30"/>
  <c r="H54" i="30"/>
  <c r="F54" i="30"/>
  <c r="E54" i="30"/>
  <c r="D54" i="30"/>
  <c r="C54" i="30"/>
  <c r="D44" i="30"/>
  <c r="C44" i="30"/>
  <c r="D43" i="30"/>
  <c r="C43" i="30"/>
  <c r="D42" i="30"/>
  <c r="C42" i="30"/>
  <c r="D41" i="30"/>
  <c r="C41" i="30"/>
  <c r="D40" i="30"/>
  <c r="C40" i="30"/>
  <c r="D39" i="30"/>
  <c r="C39" i="30"/>
  <c r="K34" i="30"/>
  <c r="J34" i="30"/>
  <c r="I34" i="30"/>
  <c r="H34" i="30"/>
  <c r="F34" i="30"/>
  <c r="E34" i="30"/>
  <c r="D34" i="30"/>
  <c r="C34" i="30"/>
  <c r="K33" i="30"/>
  <c r="J33" i="30"/>
  <c r="I33" i="30"/>
  <c r="H33" i="30"/>
  <c r="F33" i="30"/>
  <c r="E33" i="30"/>
  <c r="D33" i="30"/>
  <c r="C33" i="30"/>
  <c r="K32" i="30"/>
  <c r="J32" i="30"/>
  <c r="I32" i="30"/>
  <c r="H32" i="30"/>
  <c r="F32" i="30"/>
  <c r="E32" i="30"/>
  <c r="D32" i="30"/>
  <c r="C32" i="30"/>
  <c r="K31" i="30"/>
  <c r="J31" i="30"/>
  <c r="I31" i="30"/>
  <c r="H31" i="30"/>
  <c r="F31" i="30"/>
  <c r="E31" i="30"/>
  <c r="D31" i="30"/>
  <c r="C31" i="30"/>
  <c r="K30" i="30"/>
  <c r="J30" i="30"/>
  <c r="I30" i="30"/>
  <c r="H30" i="30"/>
  <c r="F30" i="30"/>
  <c r="E30" i="30"/>
  <c r="D30" i="30"/>
  <c r="C30" i="30"/>
  <c r="K29" i="30"/>
  <c r="J29" i="30"/>
  <c r="I29" i="30"/>
  <c r="H29" i="30"/>
  <c r="F29" i="30"/>
  <c r="E29" i="30"/>
  <c r="D29" i="30"/>
  <c r="C29" i="30"/>
  <c r="F24" i="30"/>
  <c r="F44" i="30" s="1"/>
  <c r="E24" i="30"/>
  <c r="E44" i="30" s="1"/>
  <c r="D24" i="30"/>
  <c r="C24" i="30"/>
  <c r="F23" i="30"/>
  <c r="F43" i="30" s="1"/>
  <c r="E23" i="30"/>
  <c r="E43" i="30" s="1"/>
  <c r="D23" i="30"/>
  <c r="C23" i="30"/>
  <c r="F22" i="30"/>
  <c r="F42" i="30" s="1"/>
  <c r="E22" i="30"/>
  <c r="E42" i="30" s="1"/>
  <c r="D22" i="30"/>
  <c r="C22" i="30"/>
  <c r="F21" i="30"/>
  <c r="F41" i="30" s="1"/>
  <c r="E21" i="30"/>
  <c r="E41" i="30" s="1"/>
  <c r="D21" i="30"/>
  <c r="C21" i="30"/>
  <c r="F20" i="30"/>
  <c r="F40" i="30" s="1"/>
  <c r="E20" i="30"/>
  <c r="E40" i="30" s="1"/>
  <c r="D20" i="30"/>
  <c r="C20" i="30"/>
  <c r="F39" i="30"/>
  <c r="E39" i="30"/>
  <c r="K14" i="30"/>
  <c r="J14" i="30"/>
  <c r="I14" i="30"/>
  <c r="H14" i="30"/>
  <c r="F14" i="30"/>
  <c r="E14" i="30"/>
  <c r="D14" i="30"/>
  <c r="C14" i="30"/>
  <c r="K13" i="30"/>
  <c r="J13" i="30"/>
  <c r="I13" i="30"/>
  <c r="H13" i="30"/>
  <c r="F13" i="30"/>
  <c r="E13" i="30"/>
  <c r="D13" i="30"/>
  <c r="C13" i="30"/>
  <c r="K12" i="30"/>
  <c r="J12" i="30"/>
  <c r="I12" i="30"/>
  <c r="H12" i="30"/>
  <c r="F12" i="30"/>
  <c r="E12" i="30"/>
  <c r="D12" i="30"/>
  <c r="C12" i="30"/>
  <c r="K11" i="30"/>
  <c r="J11" i="30"/>
  <c r="I11" i="30"/>
  <c r="H11" i="30"/>
  <c r="F11" i="30"/>
  <c r="E11" i="30"/>
  <c r="D11" i="30"/>
  <c r="C11" i="30"/>
  <c r="K10" i="30"/>
  <c r="J10" i="30"/>
  <c r="I10" i="30"/>
  <c r="H10" i="30"/>
  <c r="F10" i="30"/>
  <c r="E10" i="30"/>
  <c r="D10" i="30"/>
  <c r="C10" i="30"/>
  <c r="H10" i="27" l="1"/>
  <c r="I10" i="27"/>
  <c r="J10" i="27"/>
  <c r="K10" i="27"/>
  <c r="H11" i="27"/>
  <c r="I11" i="27"/>
  <c r="J11" i="27"/>
  <c r="K11" i="27"/>
  <c r="H12" i="27"/>
  <c r="I12" i="27"/>
  <c r="J12" i="27"/>
  <c r="K12" i="27"/>
  <c r="H13" i="27"/>
  <c r="I13" i="27"/>
  <c r="J13" i="27"/>
  <c r="K13" i="27"/>
  <c r="H14" i="27"/>
  <c r="I14" i="27"/>
  <c r="J14" i="27"/>
  <c r="K14" i="27"/>
  <c r="C64" i="8" l="1"/>
  <c r="D64" i="8"/>
  <c r="E64" i="8"/>
  <c r="F64" i="8"/>
  <c r="C65" i="8"/>
  <c r="D65" i="8"/>
  <c r="E65" i="8"/>
  <c r="F65" i="8"/>
  <c r="C66" i="8"/>
  <c r="D66" i="8"/>
  <c r="E66" i="8"/>
  <c r="F66" i="8"/>
  <c r="H56" i="8"/>
  <c r="I56" i="8"/>
  <c r="J56" i="8"/>
  <c r="K56" i="8"/>
  <c r="H54" i="8"/>
  <c r="I54" i="8"/>
  <c r="J54" i="8"/>
  <c r="K54" i="8"/>
  <c r="H55" i="8"/>
  <c r="I55" i="8"/>
  <c r="J55" i="8"/>
  <c r="K55" i="8"/>
  <c r="C54" i="8"/>
  <c r="D54" i="8"/>
  <c r="E54" i="8"/>
  <c r="F54" i="8"/>
  <c r="C55" i="8"/>
  <c r="D55" i="8"/>
  <c r="E55" i="8"/>
  <c r="F55" i="8"/>
  <c r="C56" i="8"/>
  <c r="D56" i="8"/>
  <c r="E56" i="8"/>
  <c r="F56" i="8"/>
  <c r="C20" i="8"/>
  <c r="D20" i="8"/>
  <c r="E20" i="8"/>
  <c r="F20" i="8"/>
  <c r="C21" i="8"/>
  <c r="D21" i="8"/>
  <c r="E21" i="8"/>
  <c r="F21" i="8"/>
  <c r="C22" i="8"/>
  <c r="D22" i="8"/>
  <c r="E22" i="8"/>
  <c r="F22" i="8"/>
  <c r="H10" i="8"/>
  <c r="I10" i="8"/>
  <c r="J10" i="8"/>
  <c r="K10" i="8"/>
  <c r="H11" i="8"/>
  <c r="I11" i="8"/>
  <c r="J11" i="8"/>
  <c r="K11" i="8"/>
  <c r="H12" i="8"/>
  <c r="I12" i="8"/>
  <c r="J12" i="8"/>
  <c r="K12" i="8"/>
  <c r="C10" i="8"/>
  <c r="D10" i="8"/>
  <c r="E10" i="8"/>
  <c r="F10" i="8"/>
  <c r="C11" i="8"/>
  <c r="D11" i="8"/>
  <c r="E11" i="8"/>
  <c r="F11" i="8"/>
  <c r="C12" i="8"/>
  <c r="D12" i="8"/>
  <c r="E12" i="8"/>
  <c r="F12" i="8"/>
  <c r="C40" i="26" l="1"/>
  <c r="D40" i="26"/>
  <c r="C41" i="26"/>
  <c r="D41" i="26"/>
  <c r="C42" i="26"/>
  <c r="D42" i="26"/>
  <c r="C43" i="26"/>
  <c r="D43" i="26"/>
  <c r="C44" i="26"/>
  <c r="D44" i="26"/>
  <c r="C40" i="25"/>
  <c r="D40" i="25"/>
  <c r="C41" i="25"/>
  <c r="D41" i="25"/>
  <c r="C42" i="25"/>
  <c r="D42" i="25"/>
  <c r="C43" i="25"/>
  <c r="D43" i="25"/>
  <c r="C44" i="25"/>
  <c r="D44" i="25"/>
  <c r="C40" i="24"/>
  <c r="D40" i="24"/>
  <c r="C41" i="24"/>
  <c r="D41" i="24"/>
  <c r="C42" i="24"/>
  <c r="D42" i="24"/>
  <c r="C43" i="24"/>
  <c r="D43" i="24"/>
  <c r="C44" i="24"/>
  <c r="D44" i="24"/>
  <c r="C40" i="22"/>
  <c r="D40" i="22"/>
  <c r="C41" i="22"/>
  <c r="D41" i="22"/>
  <c r="C42" i="22"/>
  <c r="D42" i="22"/>
  <c r="C43" i="22"/>
  <c r="D43" i="22"/>
  <c r="C44" i="22"/>
  <c r="D44" i="22"/>
  <c r="C40" i="27"/>
  <c r="D40" i="27"/>
  <c r="C41" i="27"/>
  <c r="D41" i="27"/>
  <c r="C42" i="27"/>
  <c r="D42" i="27"/>
  <c r="C43" i="27"/>
  <c r="D43" i="27"/>
  <c r="C44" i="27"/>
  <c r="D44" i="27"/>
  <c r="C40" i="21"/>
  <c r="D40" i="21"/>
  <c r="C41" i="21"/>
  <c r="D41" i="21"/>
  <c r="C42" i="21"/>
  <c r="D42" i="21"/>
  <c r="C43" i="21"/>
  <c r="D43" i="21"/>
  <c r="C44" i="21"/>
  <c r="D44" i="21"/>
  <c r="C40" i="20"/>
  <c r="D40" i="20"/>
  <c r="C41" i="20"/>
  <c r="D41" i="20"/>
  <c r="C42" i="20"/>
  <c r="D42" i="20"/>
  <c r="C43" i="20"/>
  <c r="D43" i="20"/>
  <c r="C44" i="20"/>
  <c r="D44" i="20"/>
  <c r="C40" i="19"/>
  <c r="D40" i="19"/>
  <c r="C41" i="19"/>
  <c r="D41" i="19"/>
  <c r="C42" i="19"/>
  <c r="D42" i="19"/>
  <c r="C43" i="19"/>
  <c r="D43" i="19"/>
  <c r="C44" i="19"/>
  <c r="D44" i="19"/>
  <c r="C40" i="16"/>
  <c r="D40" i="16"/>
  <c r="C41" i="16"/>
  <c r="D41" i="16"/>
  <c r="C42" i="16"/>
  <c r="D42" i="16"/>
  <c r="C43" i="16"/>
  <c r="D43" i="16"/>
  <c r="C44" i="16"/>
  <c r="D44" i="16"/>
  <c r="C43" i="15"/>
  <c r="D43" i="15"/>
  <c r="E43" i="15"/>
  <c r="F43" i="15"/>
  <c r="C44" i="15"/>
  <c r="D44" i="15"/>
  <c r="E44" i="15"/>
  <c r="F44" i="15"/>
  <c r="C40" i="15"/>
  <c r="D40" i="15"/>
  <c r="E40" i="15"/>
  <c r="F40" i="15"/>
  <c r="C41" i="15"/>
  <c r="D41" i="15"/>
  <c r="E41" i="15"/>
  <c r="F41" i="15"/>
  <c r="C42" i="15"/>
  <c r="D42" i="15"/>
  <c r="E42" i="15"/>
  <c r="F42" i="15"/>
  <c r="C40" i="14"/>
  <c r="D40" i="14"/>
  <c r="C41" i="14"/>
  <c r="D41" i="14"/>
  <c r="C42" i="14"/>
  <c r="D42" i="14"/>
  <c r="C43" i="14"/>
  <c r="D43" i="14"/>
  <c r="C44" i="14"/>
  <c r="D44" i="14"/>
  <c r="C40" i="13"/>
  <c r="D40" i="13"/>
  <c r="C41" i="13"/>
  <c r="D41" i="13"/>
  <c r="C42" i="13"/>
  <c r="D42" i="13"/>
  <c r="C43" i="13"/>
  <c r="D43" i="13"/>
  <c r="C44" i="13"/>
  <c r="D44" i="13"/>
  <c r="C40" i="12"/>
  <c r="D40" i="12"/>
  <c r="C41" i="12"/>
  <c r="D41" i="12"/>
  <c r="C42" i="12"/>
  <c r="D42" i="12"/>
  <c r="C43" i="12"/>
  <c r="D43" i="12"/>
  <c r="C44" i="12"/>
  <c r="D44" i="12"/>
  <c r="C40" i="11"/>
  <c r="D40" i="11"/>
  <c r="C41" i="11"/>
  <c r="D41" i="11"/>
  <c r="C42" i="11"/>
  <c r="D42" i="11"/>
  <c r="C43" i="11"/>
  <c r="D43" i="11"/>
  <c r="C44" i="11"/>
  <c r="D44" i="11"/>
  <c r="C40" i="9"/>
  <c r="D40" i="9"/>
  <c r="C41" i="9"/>
  <c r="D41" i="9"/>
  <c r="C42" i="9"/>
  <c r="D42" i="9"/>
  <c r="C43" i="9"/>
  <c r="D43" i="9"/>
  <c r="C44" i="9"/>
  <c r="D44" i="9"/>
  <c r="C40" i="8"/>
  <c r="D40" i="8"/>
  <c r="E40" i="8"/>
  <c r="F40" i="8"/>
  <c r="C41" i="8"/>
  <c r="D41" i="8"/>
  <c r="E41" i="8"/>
  <c r="F41" i="8"/>
  <c r="C42" i="8"/>
  <c r="D42" i="8"/>
  <c r="E42" i="8"/>
  <c r="F42" i="8"/>
  <c r="C43" i="8"/>
  <c r="D43" i="8"/>
  <c r="C44" i="8"/>
  <c r="D44" i="8"/>
  <c r="C40" i="7"/>
  <c r="D40" i="7"/>
  <c r="C41" i="7"/>
  <c r="D41" i="7"/>
  <c r="C42" i="7"/>
  <c r="D42" i="7"/>
  <c r="C43" i="7"/>
  <c r="D43" i="7"/>
  <c r="C44" i="7"/>
  <c r="D44" i="7"/>
  <c r="C40" i="6"/>
  <c r="D40" i="6"/>
  <c r="C41" i="6"/>
  <c r="D41" i="6"/>
  <c r="C42" i="6"/>
  <c r="D42" i="6"/>
  <c r="C43" i="6"/>
  <c r="D43" i="6"/>
  <c r="C44" i="6"/>
  <c r="D44" i="6"/>
  <c r="C40" i="5"/>
  <c r="D40" i="5"/>
  <c r="C41" i="5"/>
  <c r="D41" i="5"/>
  <c r="C42" i="5"/>
  <c r="D42" i="5"/>
  <c r="C43" i="5"/>
  <c r="D43" i="5"/>
  <c r="C44" i="5"/>
  <c r="D44" i="5"/>
  <c r="C40" i="1" l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0" i="10"/>
  <c r="D40" i="10"/>
  <c r="C41" i="10"/>
  <c r="D41" i="10"/>
  <c r="C42" i="10"/>
  <c r="D42" i="10"/>
  <c r="D20" i="10"/>
  <c r="D21" i="10"/>
  <c r="D22" i="10"/>
  <c r="D19" i="20" l="1"/>
  <c r="F88" i="27" l="1"/>
  <c r="E88" i="27"/>
  <c r="D88" i="27"/>
  <c r="C88" i="27"/>
  <c r="F87" i="27"/>
  <c r="E87" i="27"/>
  <c r="D87" i="27"/>
  <c r="C87" i="27"/>
  <c r="F86" i="27"/>
  <c r="E86" i="27"/>
  <c r="D86" i="27"/>
  <c r="C86" i="27"/>
  <c r="F85" i="27"/>
  <c r="E85" i="27"/>
  <c r="D85" i="27"/>
  <c r="C85" i="27"/>
  <c r="F84" i="27"/>
  <c r="E84" i="27"/>
  <c r="D84" i="27"/>
  <c r="C84" i="27"/>
  <c r="F83" i="27"/>
  <c r="E83" i="27"/>
  <c r="D83" i="27"/>
  <c r="C83" i="27"/>
  <c r="K78" i="27"/>
  <c r="J78" i="27"/>
  <c r="I78" i="27"/>
  <c r="H78" i="27"/>
  <c r="F78" i="27"/>
  <c r="E78" i="27"/>
  <c r="D78" i="27"/>
  <c r="C78" i="27"/>
  <c r="K77" i="27"/>
  <c r="J77" i="27"/>
  <c r="I77" i="27"/>
  <c r="H77" i="27"/>
  <c r="F77" i="27"/>
  <c r="E77" i="27"/>
  <c r="D77" i="27"/>
  <c r="C77" i="27"/>
  <c r="K76" i="27"/>
  <c r="J76" i="27"/>
  <c r="I76" i="27"/>
  <c r="H76" i="27"/>
  <c r="F76" i="27"/>
  <c r="E76" i="27"/>
  <c r="D76" i="27"/>
  <c r="C76" i="27"/>
  <c r="K75" i="27"/>
  <c r="J75" i="27"/>
  <c r="I75" i="27"/>
  <c r="H75" i="27"/>
  <c r="F75" i="27"/>
  <c r="E75" i="27"/>
  <c r="D75" i="27"/>
  <c r="C75" i="27"/>
  <c r="K74" i="27"/>
  <c r="J74" i="27"/>
  <c r="I74" i="27"/>
  <c r="H74" i="27"/>
  <c r="F74" i="27"/>
  <c r="E74" i="27"/>
  <c r="D74" i="27"/>
  <c r="C74" i="27"/>
  <c r="K73" i="27"/>
  <c r="J73" i="27"/>
  <c r="I73" i="27"/>
  <c r="H73" i="27"/>
  <c r="F73" i="27"/>
  <c r="E73" i="27"/>
  <c r="D73" i="27"/>
  <c r="C73" i="27"/>
  <c r="F68" i="27"/>
  <c r="E68" i="27"/>
  <c r="D68" i="27"/>
  <c r="C68" i="27"/>
  <c r="F67" i="27"/>
  <c r="E67" i="27"/>
  <c r="D67" i="27"/>
  <c r="C67" i="27"/>
  <c r="F66" i="27"/>
  <c r="E66" i="27"/>
  <c r="D66" i="27"/>
  <c r="C66" i="27"/>
  <c r="F65" i="27"/>
  <c r="E65" i="27"/>
  <c r="D65" i="27"/>
  <c r="C65" i="27"/>
  <c r="F64" i="27"/>
  <c r="E64" i="27"/>
  <c r="D64" i="27"/>
  <c r="C64" i="27"/>
  <c r="F63" i="27"/>
  <c r="E63" i="27"/>
  <c r="D63" i="27"/>
  <c r="C63" i="27"/>
  <c r="K58" i="27"/>
  <c r="J58" i="27"/>
  <c r="I58" i="27"/>
  <c r="H58" i="27"/>
  <c r="F58" i="27"/>
  <c r="E58" i="27"/>
  <c r="D58" i="27"/>
  <c r="C58" i="27"/>
  <c r="K57" i="27"/>
  <c r="J57" i="27"/>
  <c r="I57" i="27"/>
  <c r="H57" i="27"/>
  <c r="F57" i="27"/>
  <c r="E57" i="27"/>
  <c r="D57" i="27"/>
  <c r="C57" i="27"/>
  <c r="K56" i="27"/>
  <c r="J56" i="27"/>
  <c r="I56" i="27"/>
  <c r="H56" i="27"/>
  <c r="F56" i="27"/>
  <c r="E56" i="27"/>
  <c r="D56" i="27"/>
  <c r="C56" i="27"/>
  <c r="K55" i="27"/>
  <c r="J55" i="27"/>
  <c r="I55" i="27"/>
  <c r="H55" i="27"/>
  <c r="F55" i="27"/>
  <c r="E55" i="27"/>
  <c r="D55" i="27"/>
  <c r="C55" i="27"/>
  <c r="K54" i="27"/>
  <c r="J54" i="27"/>
  <c r="I54" i="27"/>
  <c r="H54" i="27"/>
  <c r="F54" i="27"/>
  <c r="E54" i="27"/>
  <c r="D54" i="27"/>
  <c r="C54" i="27"/>
  <c r="K53" i="27"/>
  <c r="J53" i="27"/>
  <c r="I53" i="27"/>
  <c r="H53" i="27"/>
  <c r="F53" i="27"/>
  <c r="E53" i="27"/>
  <c r="D53" i="27"/>
  <c r="C53" i="27"/>
  <c r="D39" i="27"/>
  <c r="C39" i="27"/>
  <c r="K34" i="27"/>
  <c r="J34" i="27"/>
  <c r="I34" i="27"/>
  <c r="H34" i="27"/>
  <c r="F34" i="27"/>
  <c r="E34" i="27"/>
  <c r="D34" i="27"/>
  <c r="C34" i="27"/>
  <c r="K33" i="27"/>
  <c r="J33" i="27"/>
  <c r="I33" i="27"/>
  <c r="H33" i="27"/>
  <c r="F33" i="27"/>
  <c r="E33" i="27"/>
  <c r="D33" i="27"/>
  <c r="C33" i="27"/>
  <c r="K32" i="27"/>
  <c r="J32" i="27"/>
  <c r="I32" i="27"/>
  <c r="H32" i="27"/>
  <c r="F32" i="27"/>
  <c r="E32" i="27"/>
  <c r="D32" i="27"/>
  <c r="C32" i="27"/>
  <c r="K31" i="27"/>
  <c r="J31" i="27"/>
  <c r="I31" i="27"/>
  <c r="H31" i="27"/>
  <c r="F31" i="27"/>
  <c r="E31" i="27"/>
  <c r="D31" i="27"/>
  <c r="C31" i="27"/>
  <c r="K30" i="27"/>
  <c r="J30" i="27"/>
  <c r="I30" i="27"/>
  <c r="H30" i="27"/>
  <c r="F30" i="27"/>
  <c r="E30" i="27"/>
  <c r="D30" i="27"/>
  <c r="C30" i="27"/>
  <c r="K29" i="27"/>
  <c r="J29" i="27"/>
  <c r="I29" i="27"/>
  <c r="H29" i="27"/>
  <c r="F29" i="27"/>
  <c r="E29" i="27"/>
  <c r="D29" i="27"/>
  <c r="C29" i="27"/>
  <c r="F24" i="27"/>
  <c r="F44" i="27" s="1"/>
  <c r="E24" i="27"/>
  <c r="E44" i="27" s="1"/>
  <c r="D24" i="27"/>
  <c r="C24" i="27"/>
  <c r="F23" i="27"/>
  <c r="F43" i="27" s="1"/>
  <c r="E23" i="27"/>
  <c r="E43" i="27" s="1"/>
  <c r="D23" i="27"/>
  <c r="C23" i="27"/>
  <c r="F22" i="27"/>
  <c r="F42" i="27" s="1"/>
  <c r="E22" i="27"/>
  <c r="E42" i="27" s="1"/>
  <c r="D22" i="27"/>
  <c r="C22" i="27"/>
  <c r="F21" i="27"/>
  <c r="F41" i="27" s="1"/>
  <c r="E21" i="27"/>
  <c r="E41" i="27" s="1"/>
  <c r="D21" i="27"/>
  <c r="C21" i="27"/>
  <c r="F20" i="27"/>
  <c r="F40" i="27" s="1"/>
  <c r="E20" i="27"/>
  <c r="E40" i="27" s="1"/>
  <c r="D20" i="27"/>
  <c r="C20" i="27"/>
  <c r="F19" i="27"/>
  <c r="F39" i="27" s="1"/>
  <c r="E19" i="27"/>
  <c r="E39" i="27" s="1"/>
  <c r="D19" i="27"/>
  <c r="C19" i="27"/>
  <c r="F14" i="27"/>
  <c r="E14" i="27"/>
  <c r="D14" i="27"/>
  <c r="C14" i="27"/>
  <c r="F13" i="27"/>
  <c r="E13" i="27"/>
  <c r="D13" i="27"/>
  <c r="C13" i="27"/>
  <c r="F12" i="27"/>
  <c r="E12" i="27"/>
  <c r="D12" i="27"/>
  <c r="C12" i="27"/>
  <c r="F11" i="27"/>
  <c r="E11" i="27"/>
  <c r="D11" i="27"/>
  <c r="C11" i="27"/>
  <c r="F10" i="27"/>
  <c r="E10" i="27"/>
  <c r="D10" i="27"/>
  <c r="C10" i="27"/>
  <c r="K9" i="27"/>
  <c r="J9" i="27"/>
  <c r="I9" i="27"/>
  <c r="H9" i="27"/>
  <c r="F9" i="27"/>
  <c r="E9" i="27"/>
  <c r="D9" i="27"/>
  <c r="C9" i="27"/>
  <c r="F88" i="26" l="1"/>
  <c r="E88" i="26"/>
  <c r="D88" i="26"/>
  <c r="C88" i="26"/>
  <c r="F87" i="26"/>
  <c r="E87" i="26"/>
  <c r="D87" i="26"/>
  <c r="C87" i="26"/>
  <c r="F86" i="26"/>
  <c r="E86" i="26"/>
  <c r="D86" i="26"/>
  <c r="C86" i="26"/>
  <c r="F85" i="26"/>
  <c r="E85" i="26"/>
  <c r="D85" i="26"/>
  <c r="C85" i="26"/>
  <c r="F84" i="26"/>
  <c r="E84" i="26"/>
  <c r="D84" i="26"/>
  <c r="C84" i="26"/>
  <c r="F83" i="26"/>
  <c r="E83" i="26"/>
  <c r="D83" i="26"/>
  <c r="C83" i="26"/>
  <c r="K78" i="26"/>
  <c r="J78" i="26"/>
  <c r="I78" i="26"/>
  <c r="H78" i="26"/>
  <c r="F78" i="26"/>
  <c r="E78" i="26"/>
  <c r="D78" i="26"/>
  <c r="C78" i="26"/>
  <c r="K77" i="26"/>
  <c r="J77" i="26"/>
  <c r="I77" i="26"/>
  <c r="H77" i="26"/>
  <c r="F77" i="26"/>
  <c r="E77" i="26"/>
  <c r="D77" i="26"/>
  <c r="C77" i="26"/>
  <c r="K76" i="26"/>
  <c r="J76" i="26"/>
  <c r="I76" i="26"/>
  <c r="H76" i="26"/>
  <c r="F76" i="26"/>
  <c r="E76" i="26"/>
  <c r="D76" i="26"/>
  <c r="C76" i="26"/>
  <c r="K75" i="26"/>
  <c r="J75" i="26"/>
  <c r="I75" i="26"/>
  <c r="H75" i="26"/>
  <c r="F75" i="26"/>
  <c r="E75" i="26"/>
  <c r="D75" i="26"/>
  <c r="C75" i="26"/>
  <c r="K74" i="26"/>
  <c r="J74" i="26"/>
  <c r="I74" i="26"/>
  <c r="H74" i="26"/>
  <c r="F74" i="26"/>
  <c r="E74" i="26"/>
  <c r="D74" i="26"/>
  <c r="C74" i="26"/>
  <c r="K73" i="26"/>
  <c r="J73" i="26"/>
  <c r="I73" i="26"/>
  <c r="H73" i="26"/>
  <c r="F73" i="26"/>
  <c r="E73" i="26"/>
  <c r="D73" i="26"/>
  <c r="C73" i="26"/>
  <c r="F68" i="26"/>
  <c r="E68" i="26"/>
  <c r="D68" i="26"/>
  <c r="C68" i="26"/>
  <c r="F67" i="26"/>
  <c r="E67" i="26"/>
  <c r="D67" i="26"/>
  <c r="C67" i="26"/>
  <c r="F66" i="26"/>
  <c r="E66" i="26"/>
  <c r="D66" i="26"/>
  <c r="C66" i="26"/>
  <c r="F65" i="26"/>
  <c r="E65" i="26"/>
  <c r="D65" i="26"/>
  <c r="C65" i="26"/>
  <c r="F64" i="26"/>
  <c r="E64" i="26"/>
  <c r="D64" i="26"/>
  <c r="C64" i="26"/>
  <c r="F63" i="26"/>
  <c r="E63" i="26"/>
  <c r="D63" i="26"/>
  <c r="C63" i="26"/>
  <c r="K58" i="26"/>
  <c r="J58" i="26"/>
  <c r="I58" i="26"/>
  <c r="H58" i="26"/>
  <c r="F58" i="26"/>
  <c r="E58" i="26"/>
  <c r="D58" i="26"/>
  <c r="C58" i="26"/>
  <c r="K57" i="26"/>
  <c r="J57" i="26"/>
  <c r="I57" i="26"/>
  <c r="H57" i="26"/>
  <c r="F57" i="26"/>
  <c r="E57" i="26"/>
  <c r="D57" i="26"/>
  <c r="C57" i="26"/>
  <c r="K56" i="26"/>
  <c r="J56" i="26"/>
  <c r="I56" i="26"/>
  <c r="H56" i="26"/>
  <c r="F56" i="26"/>
  <c r="E56" i="26"/>
  <c r="D56" i="26"/>
  <c r="C56" i="26"/>
  <c r="K55" i="26"/>
  <c r="J55" i="26"/>
  <c r="I55" i="26"/>
  <c r="H55" i="26"/>
  <c r="F55" i="26"/>
  <c r="E55" i="26"/>
  <c r="D55" i="26"/>
  <c r="C55" i="26"/>
  <c r="K54" i="26"/>
  <c r="J54" i="26"/>
  <c r="I54" i="26"/>
  <c r="H54" i="26"/>
  <c r="F54" i="26"/>
  <c r="E54" i="26"/>
  <c r="D54" i="26"/>
  <c r="C54" i="26"/>
  <c r="K53" i="26"/>
  <c r="J53" i="26"/>
  <c r="I53" i="26"/>
  <c r="H53" i="26"/>
  <c r="F53" i="26"/>
  <c r="E53" i="26"/>
  <c r="D53" i="26"/>
  <c r="C53" i="26"/>
  <c r="D39" i="26"/>
  <c r="C39" i="26"/>
  <c r="K34" i="26"/>
  <c r="J34" i="26"/>
  <c r="I34" i="26"/>
  <c r="H34" i="26"/>
  <c r="F34" i="26"/>
  <c r="E34" i="26"/>
  <c r="D34" i="26"/>
  <c r="C34" i="26"/>
  <c r="K33" i="26"/>
  <c r="J33" i="26"/>
  <c r="I33" i="26"/>
  <c r="H33" i="26"/>
  <c r="F33" i="26"/>
  <c r="E33" i="26"/>
  <c r="D33" i="26"/>
  <c r="C33" i="26"/>
  <c r="K32" i="26"/>
  <c r="J32" i="26"/>
  <c r="I32" i="26"/>
  <c r="H32" i="26"/>
  <c r="F32" i="26"/>
  <c r="E32" i="26"/>
  <c r="D32" i="26"/>
  <c r="C32" i="26"/>
  <c r="K31" i="26"/>
  <c r="J31" i="26"/>
  <c r="I31" i="26"/>
  <c r="H31" i="26"/>
  <c r="F31" i="26"/>
  <c r="E31" i="26"/>
  <c r="D31" i="26"/>
  <c r="C31" i="26"/>
  <c r="K30" i="26"/>
  <c r="J30" i="26"/>
  <c r="I30" i="26"/>
  <c r="H30" i="26"/>
  <c r="F30" i="26"/>
  <c r="E30" i="26"/>
  <c r="D30" i="26"/>
  <c r="C30" i="26"/>
  <c r="K29" i="26"/>
  <c r="J29" i="26"/>
  <c r="I29" i="26"/>
  <c r="H29" i="26"/>
  <c r="F29" i="26"/>
  <c r="E29" i="26"/>
  <c r="D29" i="26"/>
  <c r="C29" i="26"/>
  <c r="F24" i="26"/>
  <c r="F44" i="26" s="1"/>
  <c r="E24" i="26"/>
  <c r="E44" i="26" s="1"/>
  <c r="D24" i="26"/>
  <c r="C24" i="26"/>
  <c r="F23" i="26"/>
  <c r="F43" i="26" s="1"/>
  <c r="E23" i="26"/>
  <c r="E43" i="26" s="1"/>
  <c r="D23" i="26"/>
  <c r="C23" i="26"/>
  <c r="F22" i="26"/>
  <c r="F42" i="26" s="1"/>
  <c r="E22" i="26"/>
  <c r="E42" i="26" s="1"/>
  <c r="D22" i="26"/>
  <c r="C22" i="26"/>
  <c r="F21" i="26"/>
  <c r="F41" i="26" s="1"/>
  <c r="E21" i="26"/>
  <c r="E41" i="26" s="1"/>
  <c r="D21" i="26"/>
  <c r="C21" i="26"/>
  <c r="F20" i="26"/>
  <c r="F40" i="26" s="1"/>
  <c r="E20" i="26"/>
  <c r="E40" i="26" s="1"/>
  <c r="D20" i="26"/>
  <c r="C20" i="26"/>
  <c r="F19" i="26"/>
  <c r="F39" i="26" s="1"/>
  <c r="E19" i="26"/>
  <c r="E39" i="26" s="1"/>
  <c r="D19" i="26"/>
  <c r="C19" i="26"/>
  <c r="K14" i="26"/>
  <c r="J14" i="26"/>
  <c r="I14" i="26"/>
  <c r="H14" i="26"/>
  <c r="F14" i="26"/>
  <c r="E14" i="26"/>
  <c r="D14" i="26"/>
  <c r="C14" i="26"/>
  <c r="K13" i="26"/>
  <c r="J13" i="26"/>
  <c r="I13" i="26"/>
  <c r="H13" i="26"/>
  <c r="F13" i="26"/>
  <c r="E13" i="26"/>
  <c r="D13" i="26"/>
  <c r="C13" i="26"/>
  <c r="K12" i="26"/>
  <c r="J12" i="26"/>
  <c r="I12" i="26"/>
  <c r="H12" i="26"/>
  <c r="F12" i="26"/>
  <c r="E12" i="26"/>
  <c r="D12" i="26"/>
  <c r="C12" i="26"/>
  <c r="K11" i="26"/>
  <c r="J11" i="26"/>
  <c r="I11" i="26"/>
  <c r="H11" i="26"/>
  <c r="F11" i="26"/>
  <c r="E11" i="26"/>
  <c r="D11" i="26"/>
  <c r="C11" i="26"/>
  <c r="K10" i="26"/>
  <c r="J10" i="26"/>
  <c r="I10" i="26"/>
  <c r="H10" i="26"/>
  <c r="F10" i="26"/>
  <c r="E10" i="26"/>
  <c r="D10" i="26"/>
  <c r="C10" i="26"/>
  <c r="K9" i="26"/>
  <c r="J9" i="26"/>
  <c r="I9" i="26"/>
  <c r="H9" i="26"/>
  <c r="F9" i="26"/>
  <c r="E9" i="26"/>
  <c r="D9" i="26"/>
  <c r="C9" i="26"/>
  <c r="F88" i="25"/>
  <c r="E88" i="25"/>
  <c r="D88" i="25"/>
  <c r="C88" i="25"/>
  <c r="F87" i="25"/>
  <c r="E87" i="25"/>
  <c r="D87" i="25"/>
  <c r="C87" i="25"/>
  <c r="F86" i="25"/>
  <c r="E86" i="25"/>
  <c r="D86" i="25"/>
  <c r="C86" i="25"/>
  <c r="F85" i="25"/>
  <c r="E85" i="25"/>
  <c r="D85" i="25"/>
  <c r="C85" i="25"/>
  <c r="F84" i="25"/>
  <c r="E84" i="25"/>
  <c r="D84" i="25"/>
  <c r="C84" i="25"/>
  <c r="F83" i="25"/>
  <c r="E83" i="25"/>
  <c r="D83" i="25"/>
  <c r="C83" i="25"/>
  <c r="K78" i="25"/>
  <c r="J78" i="25"/>
  <c r="I78" i="25"/>
  <c r="H78" i="25"/>
  <c r="F78" i="25"/>
  <c r="E78" i="25"/>
  <c r="D78" i="25"/>
  <c r="C78" i="25"/>
  <c r="K77" i="25"/>
  <c r="J77" i="25"/>
  <c r="I77" i="25"/>
  <c r="H77" i="25"/>
  <c r="F77" i="25"/>
  <c r="E77" i="25"/>
  <c r="D77" i="25"/>
  <c r="C77" i="25"/>
  <c r="K76" i="25"/>
  <c r="J76" i="25"/>
  <c r="I76" i="25"/>
  <c r="H76" i="25"/>
  <c r="F76" i="25"/>
  <c r="E76" i="25"/>
  <c r="D76" i="25"/>
  <c r="C76" i="25"/>
  <c r="K75" i="25"/>
  <c r="J75" i="25"/>
  <c r="I75" i="25"/>
  <c r="H75" i="25"/>
  <c r="F75" i="25"/>
  <c r="E75" i="25"/>
  <c r="D75" i="25"/>
  <c r="C75" i="25"/>
  <c r="K74" i="25"/>
  <c r="J74" i="25"/>
  <c r="I74" i="25"/>
  <c r="H74" i="25"/>
  <c r="F74" i="25"/>
  <c r="E74" i="25"/>
  <c r="D74" i="25"/>
  <c r="C74" i="25"/>
  <c r="K73" i="25"/>
  <c r="J73" i="25"/>
  <c r="I73" i="25"/>
  <c r="H73" i="25"/>
  <c r="F73" i="25"/>
  <c r="E73" i="25"/>
  <c r="D73" i="25"/>
  <c r="C73" i="25"/>
  <c r="F68" i="25"/>
  <c r="E68" i="25"/>
  <c r="D68" i="25"/>
  <c r="C68" i="25"/>
  <c r="F67" i="25"/>
  <c r="E67" i="25"/>
  <c r="D67" i="25"/>
  <c r="C67" i="25"/>
  <c r="F66" i="25"/>
  <c r="E66" i="25"/>
  <c r="D66" i="25"/>
  <c r="C66" i="25"/>
  <c r="F65" i="25"/>
  <c r="E65" i="25"/>
  <c r="D65" i="25"/>
  <c r="C65" i="25"/>
  <c r="F64" i="25"/>
  <c r="E64" i="25"/>
  <c r="D64" i="25"/>
  <c r="C64" i="25"/>
  <c r="F63" i="25"/>
  <c r="E63" i="25"/>
  <c r="D63" i="25"/>
  <c r="C63" i="25"/>
  <c r="K58" i="25"/>
  <c r="J58" i="25"/>
  <c r="I58" i="25"/>
  <c r="H58" i="25"/>
  <c r="F58" i="25"/>
  <c r="E58" i="25"/>
  <c r="D58" i="25"/>
  <c r="C58" i="25"/>
  <c r="K57" i="25"/>
  <c r="J57" i="25"/>
  <c r="I57" i="25"/>
  <c r="H57" i="25"/>
  <c r="F57" i="25"/>
  <c r="E57" i="25"/>
  <c r="D57" i="25"/>
  <c r="C57" i="25"/>
  <c r="K56" i="25"/>
  <c r="J56" i="25"/>
  <c r="I56" i="25"/>
  <c r="H56" i="25"/>
  <c r="F56" i="25"/>
  <c r="E56" i="25"/>
  <c r="D56" i="25"/>
  <c r="C56" i="25"/>
  <c r="K55" i="25"/>
  <c r="J55" i="25"/>
  <c r="I55" i="25"/>
  <c r="H55" i="25"/>
  <c r="F55" i="25"/>
  <c r="E55" i="25"/>
  <c r="D55" i="25"/>
  <c r="C55" i="25"/>
  <c r="K54" i="25"/>
  <c r="J54" i="25"/>
  <c r="I54" i="25"/>
  <c r="H54" i="25"/>
  <c r="F54" i="25"/>
  <c r="E54" i="25"/>
  <c r="D54" i="25"/>
  <c r="C54" i="25"/>
  <c r="K53" i="25"/>
  <c r="J53" i="25"/>
  <c r="I53" i="25"/>
  <c r="H53" i="25"/>
  <c r="F53" i="25"/>
  <c r="E53" i="25"/>
  <c r="D53" i="25"/>
  <c r="C53" i="25"/>
  <c r="D39" i="25"/>
  <c r="C39" i="25"/>
  <c r="K34" i="25"/>
  <c r="J34" i="25"/>
  <c r="I34" i="25"/>
  <c r="H34" i="25"/>
  <c r="F34" i="25"/>
  <c r="E34" i="25"/>
  <c r="D34" i="25"/>
  <c r="C34" i="25"/>
  <c r="K33" i="25"/>
  <c r="J33" i="25"/>
  <c r="I33" i="25"/>
  <c r="H33" i="25"/>
  <c r="F33" i="25"/>
  <c r="E33" i="25"/>
  <c r="D33" i="25"/>
  <c r="C33" i="25"/>
  <c r="K32" i="25"/>
  <c r="J32" i="25"/>
  <c r="I32" i="25"/>
  <c r="H32" i="25"/>
  <c r="F32" i="25"/>
  <c r="E32" i="25"/>
  <c r="D32" i="25"/>
  <c r="C32" i="25"/>
  <c r="K31" i="25"/>
  <c r="J31" i="25"/>
  <c r="I31" i="25"/>
  <c r="H31" i="25"/>
  <c r="F31" i="25"/>
  <c r="E31" i="25"/>
  <c r="D31" i="25"/>
  <c r="C31" i="25"/>
  <c r="K30" i="25"/>
  <c r="J30" i="25"/>
  <c r="I30" i="25"/>
  <c r="H30" i="25"/>
  <c r="F30" i="25"/>
  <c r="E30" i="25"/>
  <c r="D30" i="25"/>
  <c r="C30" i="25"/>
  <c r="K29" i="25"/>
  <c r="J29" i="25"/>
  <c r="I29" i="25"/>
  <c r="H29" i="25"/>
  <c r="F29" i="25"/>
  <c r="E29" i="25"/>
  <c r="D29" i="25"/>
  <c r="C29" i="25"/>
  <c r="F24" i="25"/>
  <c r="F44" i="25" s="1"/>
  <c r="E24" i="25"/>
  <c r="E44" i="25" s="1"/>
  <c r="D24" i="25"/>
  <c r="C24" i="25"/>
  <c r="F23" i="25"/>
  <c r="F43" i="25" s="1"/>
  <c r="E23" i="25"/>
  <c r="E43" i="25" s="1"/>
  <c r="D23" i="25"/>
  <c r="C23" i="25"/>
  <c r="F22" i="25"/>
  <c r="F42" i="25" s="1"/>
  <c r="E22" i="25"/>
  <c r="E42" i="25" s="1"/>
  <c r="D22" i="25"/>
  <c r="C22" i="25"/>
  <c r="F21" i="25"/>
  <c r="F41" i="25" s="1"/>
  <c r="E21" i="25"/>
  <c r="E41" i="25" s="1"/>
  <c r="D21" i="25"/>
  <c r="C21" i="25"/>
  <c r="F20" i="25"/>
  <c r="F40" i="25" s="1"/>
  <c r="E20" i="25"/>
  <c r="E40" i="25" s="1"/>
  <c r="D20" i="25"/>
  <c r="C20" i="25"/>
  <c r="F19" i="25"/>
  <c r="F39" i="25" s="1"/>
  <c r="E19" i="25"/>
  <c r="E39" i="25" s="1"/>
  <c r="D19" i="25"/>
  <c r="C19" i="25"/>
  <c r="K14" i="25"/>
  <c r="J14" i="25"/>
  <c r="I14" i="25"/>
  <c r="H14" i="25"/>
  <c r="F14" i="25"/>
  <c r="E14" i="25"/>
  <c r="D14" i="25"/>
  <c r="C14" i="25"/>
  <c r="K13" i="25"/>
  <c r="J13" i="25"/>
  <c r="I13" i="25"/>
  <c r="H13" i="25"/>
  <c r="F13" i="25"/>
  <c r="E13" i="25"/>
  <c r="D13" i="25"/>
  <c r="C13" i="25"/>
  <c r="K12" i="25"/>
  <c r="J12" i="25"/>
  <c r="I12" i="25"/>
  <c r="H12" i="25"/>
  <c r="F12" i="25"/>
  <c r="E12" i="25"/>
  <c r="D12" i="25"/>
  <c r="C12" i="25"/>
  <c r="K11" i="25"/>
  <c r="J11" i="25"/>
  <c r="I11" i="25"/>
  <c r="H11" i="25"/>
  <c r="F11" i="25"/>
  <c r="E11" i="25"/>
  <c r="D11" i="25"/>
  <c r="C11" i="25"/>
  <c r="K10" i="25"/>
  <c r="J10" i="25"/>
  <c r="I10" i="25"/>
  <c r="H10" i="25"/>
  <c r="F10" i="25"/>
  <c r="E10" i="25"/>
  <c r="D10" i="25"/>
  <c r="C10" i="25"/>
  <c r="K9" i="25"/>
  <c r="J9" i="25"/>
  <c r="I9" i="25"/>
  <c r="H9" i="25"/>
  <c r="F9" i="25"/>
  <c r="E9" i="25"/>
  <c r="D9" i="25"/>
  <c r="C9" i="25"/>
  <c r="F88" i="24"/>
  <c r="E88" i="24"/>
  <c r="D88" i="24"/>
  <c r="C88" i="24"/>
  <c r="F87" i="24"/>
  <c r="E87" i="24"/>
  <c r="D87" i="24"/>
  <c r="C87" i="24"/>
  <c r="F86" i="24"/>
  <c r="E86" i="24"/>
  <c r="D86" i="24"/>
  <c r="C86" i="24"/>
  <c r="F85" i="24"/>
  <c r="E85" i="24"/>
  <c r="D85" i="24"/>
  <c r="C85" i="24"/>
  <c r="F84" i="24"/>
  <c r="E84" i="24"/>
  <c r="D84" i="24"/>
  <c r="C84" i="24"/>
  <c r="F83" i="24"/>
  <c r="E83" i="24"/>
  <c r="D83" i="24"/>
  <c r="C83" i="24"/>
  <c r="K78" i="24"/>
  <c r="J78" i="24"/>
  <c r="I78" i="24"/>
  <c r="H78" i="24"/>
  <c r="F78" i="24"/>
  <c r="E78" i="24"/>
  <c r="D78" i="24"/>
  <c r="C78" i="24"/>
  <c r="K77" i="24"/>
  <c r="J77" i="24"/>
  <c r="I77" i="24"/>
  <c r="H77" i="24"/>
  <c r="F77" i="24"/>
  <c r="E77" i="24"/>
  <c r="D77" i="24"/>
  <c r="C77" i="24"/>
  <c r="K76" i="24"/>
  <c r="J76" i="24"/>
  <c r="I76" i="24"/>
  <c r="H76" i="24"/>
  <c r="F76" i="24"/>
  <c r="E76" i="24"/>
  <c r="D76" i="24"/>
  <c r="C76" i="24"/>
  <c r="K75" i="24"/>
  <c r="J75" i="24"/>
  <c r="I75" i="24"/>
  <c r="H75" i="24"/>
  <c r="F75" i="24"/>
  <c r="E75" i="24"/>
  <c r="D75" i="24"/>
  <c r="C75" i="24"/>
  <c r="K74" i="24"/>
  <c r="J74" i="24"/>
  <c r="I74" i="24"/>
  <c r="H74" i="24"/>
  <c r="F74" i="24"/>
  <c r="E74" i="24"/>
  <c r="D74" i="24"/>
  <c r="C74" i="24"/>
  <c r="K73" i="24"/>
  <c r="J73" i="24"/>
  <c r="I73" i="24"/>
  <c r="H73" i="24"/>
  <c r="F73" i="24"/>
  <c r="E73" i="24"/>
  <c r="D73" i="24"/>
  <c r="C73" i="24"/>
  <c r="F68" i="24"/>
  <c r="E68" i="24"/>
  <c r="D68" i="24"/>
  <c r="C68" i="24"/>
  <c r="F67" i="24"/>
  <c r="E67" i="24"/>
  <c r="D67" i="24"/>
  <c r="C67" i="24"/>
  <c r="F66" i="24"/>
  <c r="E66" i="24"/>
  <c r="D66" i="24"/>
  <c r="C66" i="24"/>
  <c r="F65" i="24"/>
  <c r="E65" i="24"/>
  <c r="D65" i="24"/>
  <c r="C65" i="24"/>
  <c r="F64" i="24"/>
  <c r="E64" i="24"/>
  <c r="D64" i="24"/>
  <c r="C64" i="24"/>
  <c r="F63" i="24"/>
  <c r="E63" i="24"/>
  <c r="D63" i="24"/>
  <c r="C63" i="24"/>
  <c r="K58" i="24"/>
  <c r="J58" i="24"/>
  <c r="I58" i="24"/>
  <c r="H58" i="24"/>
  <c r="F58" i="24"/>
  <c r="E58" i="24"/>
  <c r="D58" i="24"/>
  <c r="C58" i="24"/>
  <c r="K57" i="24"/>
  <c r="J57" i="24"/>
  <c r="I57" i="24"/>
  <c r="H57" i="24"/>
  <c r="F57" i="24"/>
  <c r="E57" i="24"/>
  <c r="D57" i="24"/>
  <c r="C57" i="24"/>
  <c r="K56" i="24"/>
  <c r="J56" i="24"/>
  <c r="I56" i="24"/>
  <c r="H56" i="24"/>
  <c r="F56" i="24"/>
  <c r="E56" i="24"/>
  <c r="D56" i="24"/>
  <c r="C56" i="24"/>
  <c r="K55" i="24"/>
  <c r="J55" i="24"/>
  <c r="I55" i="24"/>
  <c r="H55" i="24"/>
  <c r="F55" i="24"/>
  <c r="E55" i="24"/>
  <c r="D55" i="24"/>
  <c r="C55" i="24"/>
  <c r="K54" i="24"/>
  <c r="J54" i="24"/>
  <c r="I54" i="24"/>
  <c r="H54" i="24"/>
  <c r="F54" i="24"/>
  <c r="E54" i="24"/>
  <c r="D54" i="24"/>
  <c r="C54" i="24"/>
  <c r="K53" i="24"/>
  <c r="J53" i="24"/>
  <c r="I53" i="24"/>
  <c r="H53" i="24"/>
  <c r="F53" i="24"/>
  <c r="E53" i="24"/>
  <c r="D53" i="24"/>
  <c r="C53" i="24"/>
  <c r="D39" i="24"/>
  <c r="C39" i="24"/>
  <c r="K34" i="24"/>
  <c r="J34" i="24"/>
  <c r="I34" i="24"/>
  <c r="H34" i="24"/>
  <c r="F34" i="24"/>
  <c r="E34" i="24"/>
  <c r="D34" i="24"/>
  <c r="C34" i="24"/>
  <c r="K33" i="24"/>
  <c r="J33" i="24"/>
  <c r="I33" i="24"/>
  <c r="H33" i="24"/>
  <c r="F33" i="24"/>
  <c r="E33" i="24"/>
  <c r="D33" i="24"/>
  <c r="C33" i="24"/>
  <c r="K32" i="24"/>
  <c r="J32" i="24"/>
  <c r="I32" i="24"/>
  <c r="H32" i="24"/>
  <c r="F32" i="24"/>
  <c r="E32" i="24"/>
  <c r="D32" i="24"/>
  <c r="C32" i="24"/>
  <c r="K31" i="24"/>
  <c r="J31" i="24"/>
  <c r="I31" i="24"/>
  <c r="H31" i="24"/>
  <c r="F31" i="24"/>
  <c r="E31" i="24"/>
  <c r="D31" i="24"/>
  <c r="C31" i="24"/>
  <c r="K30" i="24"/>
  <c r="J30" i="24"/>
  <c r="I30" i="24"/>
  <c r="H30" i="24"/>
  <c r="F30" i="24"/>
  <c r="E30" i="24"/>
  <c r="D30" i="24"/>
  <c r="C30" i="24"/>
  <c r="K29" i="24"/>
  <c r="J29" i="24"/>
  <c r="I29" i="24"/>
  <c r="H29" i="24"/>
  <c r="F29" i="24"/>
  <c r="E29" i="24"/>
  <c r="D29" i="24"/>
  <c r="C29" i="24"/>
  <c r="F24" i="24"/>
  <c r="F44" i="24" s="1"/>
  <c r="E24" i="24"/>
  <c r="E44" i="24" s="1"/>
  <c r="D24" i="24"/>
  <c r="C24" i="24"/>
  <c r="F23" i="24"/>
  <c r="F43" i="24" s="1"/>
  <c r="E23" i="24"/>
  <c r="E43" i="24" s="1"/>
  <c r="D23" i="24"/>
  <c r="C23" i="24"/>
  <c r="F22" i="24"/>
  <c r="F42" i="24" s="1"/>
  <c r="E22" i="24"/>
  <c r="E42" i="24" s="1"/>
  <c r="D22" i="24"/>
  <c r="C22" i="24"/>
  <c r="F21" i="24"/>
  <c r="F41" i="24" s="1"/>
  <c r="E21" i="24"/>
  <c r="E41" i="24" s="1"/>
  <c r="D21" i="24"/>
  <c r="C21" i="24"/>
  <c r="F20" i="24"/>
  <c r="F40" i="24" s="1"/>
  <c r="E20" i="24"/>
  <c r="E40" i="24" s="1"/>
  <c r="D20" i="24"/>
  <c r="C20" i="24"/>
  <c r="F19" i="24"/>
  <c r="F39" i="24" s="1"/>
  <c r="E19" i="24"/>
  <c r="E39" i="24" s="1"/>
  <c r="D19" i="24"/>
  <c r="C19" i="24"/>
  <c r="K14" i="24"/>
  <c r="J14" i="24"/>
  <c r="I14" i="24"/>
  <c r="H14" i="24"/>
  <c r="F14" i="24"/>
  <c r="E14" i="24"/>
  <c r="D14" i="24"/>
  <c r="C14" i="24"/>
  <c r="K13" i="24"/>
  <c r="J13" i="24"/>
  <c r="I13" i="24"/>
  <c r="H13" i="24"/>
  <c r="F13" i="24"/>
  <c r="E13" i="24"/>
  <c r="D13" i="24"/>
  <c r="C13" i="24"/>
  <c r="K12" i="24"/>
  <c r="J12" i="24"/>
  <c r="I12" i="24"/>
  <c r="H12" i="24"/>
  <c r="F12" i="24"/>
  <c r="E12" i="24"/>
  <c r="D12" i="24"/>
  <c r="C12" i="24"/>
  <c r="K11" i="24"/>
  <c r="J11" i="24"/>
  <c r="I11" i="24"/>
  <c r="H11" i="24"/>
  <c r="F11" i="24"/>
  <c r="E11" i="24"/>
  <c r="D11" i="24"/>
  <c r="C11" i="24"/>
  <c r="K10" i="24"/>
  <c r="J10" i="24"/>
  <c r="I10" i="24"/>
  <c r="H10" i="24"/>
  <c r="F10" i="24"/>
  <c r="E10" i="24"/>
  <c r="D10" i="24"/>
  <c r="C10" i="24"/>
  <c r="K9" i="24"/>
  <c r="J9" i="24"/>
  <c r="I9" i="24"/>
  <c r="H9" i="24"/>
  <c r="F9" i="24"/>
  <c r="E9" i="24"/>
  <c r="D9" i="24"/>
  <c r="C9" i="24"/>
  <c r="F88" i="22" l="1"/>
  <c r="E88" i="22"/>
  <c r="D88" i="22"/>
  <c r="C88" i="22"/>
  <c r="F87" i="22"/>
  <c r="E87" i="22"/>
  <c r="D87" i="22"/>
  <c r="C87" i="22"/>
  <c r="F86" i="22"/>
  <c r="E86" i="22"/>
  <c r="D86" i="22"/>
  <c r="C86" i="22"/>
  <c r="F85" i="22"/>
  <c r="E85" i="22"/>
  <c r="D85" i="22"/>
  <c r="C85" i="22"/>
  <c r="F84" i="22"/>
  <c r="E84" i="22"/>
  <c r="D84" i="22"/>
  <c r="C84" i="22"/>
  <c r="F83" i="22"/>
  <c r="E83" i="22"/>
  <c r="D83" i="22"/>
  <c r="C83" i="22"/>
  <c r="K78" i="22"/>
  <c r="J78" i="22"/>
  <c r="I78" i="22"/>
  <c r="H78" i="22"/>
  <c r="F78" i="22"/>
  <c r="E78" i="22"/>
  <c r="D78" i="22"/>
  <c r="C78" i="22"/>
  <c r="K77" i="22"/>
  <c r="J77" i="22"/>
  <c r="I77" i="22"/>
  <c r="H77" i="22"/>
  <c r="F77" i="22"/>
  <c r="E77" i="22"/>
  <c r="D77" i="22"/>
  <c r="C77" i="22"/>
  <c r="K76" i="22"/>
  <c r="J76" i="22"/>
  <c r="I76" i="22"/>
  <c r="H76" i="22"/>
  <c r="F76" i="22"/>
  <c r="E76" i="22"/>
  <c r="D76" i="22"/>
  <c r="C76" i="22"/>
  <c r="K75" i="22"/>
  <c r="J75" i="22"/>
  <c r="I75" i="22"/>
  <c r="H75" i="22"/>
  <c r="F75" i="22"/>
  <c r="E75" i="22"/>
  <c r="D75" i="22"/>
  <c r="C75" i="22"/>
  <c r="K74" i="22"/>
  <c r="J74" i="22"/>
  <c r="I74" i="22"/>
  <c r="H74" i="22"/>
  <c r="F74" i="22"/>
  <c r="E74" i="22"/>
  <c r="D74" i="22"/>
  <c r="C74" i="22"/>
  <c r="K73" i="22"/>
  <c r="J73" i="22"/>
  <c r="I73" i="22"/>
  <c r="H73" i="22"/>
  <c r="F73" i="22"/>
  <c r="E73" i="22"/>
  <c r="D73" i="22"/>
  <c r="C73" i="22"/>
  <c r="F68" i="22"/>
  <c r="E68" i="22"/>
  <c r="D68" i="22"/>
  <c r="C68" i="22"/>
  <c r="F67" i="22"/>
  <c r="E67" i="22"/>
  <c r="D67" i="22"/>
  <c r="C67" i="22"/>
  <c r="F66" i="22"/>
  <c r="E66" i="22"/>
  <c r="D66" i="22"/>
  <c r="C66" i="22"/>
  <c r="F65" i="22"/>
  <c r="E65" i="22"/>
  <c r="D65" i="22"/>
  <c r="C65" i="22"/>
  <c r="F64" i="22"/>
  <c r="E64" i="22"/>
  <c r="D64" i="22"/>
  <c r="C64" i="22"/>
  <c r="F63" i="22"/>
  <c r="E63" i="22"/>
  <c r="D63" i="22"/>
  <c r="C63" i="22"/>
  <c r="K58" i="22"/>
  <c r="J58" i="22"/>
  <c r="I58" i="22"/>
  <c r="H58" i="22"/>
  <c r="F58" i="22"/>
  <c r="E58" i="22"/>
  <c r="D58" i="22"/>
  <c r="C58" i="22"/>
  <c r="K57" i="22"/>
  <c r="J57" i="22"/>
  <c r="I57" i="22"/>
  <c r="H57" i="22"/>
  <c r="F57" i="22"/>
  <c r="E57" i="22"/>
  <c r="D57" i="22"/>
  <c r="C57" i="22"/>
  <c r="K56" i="22"/>
  <c r="J56" i="22"/>
  <c r="I56" i="22"/>
  <c r="H56" i="22"/>
  <c r="F56" i="22"/>
  <c r="E56" i="22"/>
  <c r="D56" i="22"/>
  <c r="C56" i="22"/>
  <c r="K55" i="22"/>
  <c r="J55" i="22"/>
  <c r="I55" i="22"/>
  <c r="H55" i="22"/>
  <c r="F55" i="22"/>
  <c r="E55" i="22"/>
  <c r="D55" i="22"/>
  <c r="C55" i="22"/>
  <c r="K54" i="22"/>
  <c r="J54" i="22"/>
  <c r="I54" i="22"/>
  <c r="H54" i="22"/>
  <c r="F54" i="22"/>
  <c r="E54" i="22"/>
  <c r="D54" i="22"/>
  <c r="C54" i="22"/>
  <c r="K53" i="22"/>
  <c r="J53" i="22"/>
  <c r="I53" i="22"/>
  <c r="H53" i="22"/>
  <c r="F53" i="22"/>
  <c r="E53" i="22"/>
  <c r="D53" i="22"/>
  <c r="C53" i="22"/>
  <c r="D39" i="22"/>
  <c r="C39" i="22"/>
  <c r="K34" i="22"/>
  <c r="J34" i="22"/>
  <c r="I34" i="22"/>
  <c r="H34" i="22"/>
  <c r="F34" i="22"/>
  <c r="E34" i="22"/>
  <c r="D34" i="22"/>
  <c r="C34" i="22"/>
  <c r="K33" i="22"/>
  <c r="J33" i="22"/>
  <c r="I33" i="22"/>
  <c r="H33" i="22"/>
  <c r="F33" i="22"/>
  <c r="E33" i="22"/>
  <c r="D33" i="22"/>
  <c r="C33" i="22"/>
  <c r="K32" i="22"/>
  <c r="J32" i="22"/>
  <c r="I32" i="22"/>
  <c r="H32" i="22"/>
  <c r="F32" i="22"/>
  <c r="E32" i="22"/>
  <c r="D32" i="22"/>
  <c r="C32" i="22"/>
  <c r="K31" i="22"/>
  <c r="J31" i="22"/>
  <c r="I31" i="22"/>
  <c r="H31" i="22"/>
  <c r="F31" i="22"/>
  <c r="E31" i="22"/>
  <c r="D31" i="22"/>
  <c r="C31" i="22"/>
  <c r="K30" i="22"/>
  <c r="J30" i="22"/>
  <c r="I30" i="22"/>
  <c r="H30" i="22"/>
  <c r="F30" i="22"/>
  <c r="E30" i="22"/>
  <c r="D30" i="22"/>
  <c r="C30" i="22"/>
  <c r="K29" i="22"/>
  <c r="J29" i="22"/>
  <c r="I29" i="22"/>
  <c r="H29" i="22"/>
  <c r="F29" i="22"/>
  <c r="E29" i="22"/>
  <c r="D29" i="22"/>
  <c r="C29" i="22"/>
  <c r="F24" i="22"/>
  <c r="F44" i="22" s="1"/>
  <c r="E24" i="22"/>
  <c r="E44" i="22" s="1"/>
  <c r="D24" i="22"/>
  <c r="C24" i="22"/>
  <c r="F23" i="22"/>
  <c r="F43" i="22" s="1"/>
  <c r="E23" i="22"/>
  <c r="E43" i="22" s="1"/>
  <c r="D23" i="22"/>
  <c r="C23" i="22"/>
  <c r="F22" i="22"/>
  <c r="F42" i="22" s="1"/>
  <c r="E22" i="22"/>
  <c r="E42" i="22" s="1"/>
  <c r="D22" i="22"/>
  <c r="C22" i="22"/>
  <c r="F21" i="22"/>
  <c r="F41" i="22" s="1"/>
  <c r="E21" i="22"/>
  <c r="E41" i="22" s="1"/>
  <c r="D21" i="22"/>
  <c r="C21" i="22"/>
  <c r="F20" i="22"/>
  <c r="F40" i="22" s="1"/>
  <c r="E20" i="22"/>
  <c r="E40" i="22" s="1"/>
  <c r="D20" i="22"/>
  <c r="C20" i="22"/>
  <c r="F19" i="22"/>
  <c r="F39" i="22" s="1"/>
  <c r="E19" i="22"/>
  <c r="E39" i="22" s="1"/>
  <c r="D19" i="22"/>
  <c r="C19" i="22"/>
  <c r="K14" i="22"/>
  <c r="J14" i="22"/>
  <c r="I14" i="22"/>
  <c r="H14" i="22"/>
  <c r="F14" i="22"/>
  <c r="E14" i="22"/>
  <c r="D14" i="22"/>
  <c r="C14" i="22"/>
  <c r="K13" i="22"/>
  <c r="J13" i="22"/>
  <c r="I13" i="22"/>
  <c r="H13" i="22"/>
  <c r="F13" i="22"/>
  <c r="E13" i="22"/>
  <c r="D13" i="22"/>
  <c r="C13" i="22"/>
  <c r="K12" i="22"/>
  <c r="J12" i="22"/>
  <c r="I12" i="22"/>
  <c r="H12" i="22"/>
  <c r="F12" i="22"/>
  <c r="E12" i="22"/>
  <c r="D12" i="22"/>
  <c r="C12" i="22"/>
  <c r="K11" i="22"/>
  <c r="J11" i="22"/>
  <c r="I11" i="22"/>
  <c r="H11" i="22"/>
  <c r="F11" i="22"/>
  <c r="E11" i="22"/>
  <c r="D11" i="22"/>
  <c r="C11" i="22"/>
  <c r="K10" i="22"/>
  <c r="J10" i="22"/>
  <c r="I10" i="22"/>
  <c r="H10" i="22"/>
  <c r="F10" i="22"/>
  <c r="E10" i="22"/>
  <c r="D10" i="22"/>
  <c r="C10" i="22"/>
  <c r="K9" i="22"/>
  <c r="J9" i="22"/>
  <c r="I9" i="22"/>
  <c r="H9" i="22"/>
  <c r="F9" i="22"/>
  <c r="E9" i="22"/>
  <c r="D9" i="22"/>
  <c r="C9" i="22"/>
  <c r="F88" i="21"/>
  <c r="E88" i="21"/>
  <c r="D88" i="21"/>
  <c r="C88" i="21"/>
  <c r="F87" i="21"/>
  <c r="E87" i="21"/>
  <c r="D87" i="21"/>
  <c r="C87" i="21"/>
  <c r="F86" i="21"/>
  <c r="E86" i="21"/>
  <c r="D86" i="21"/>
  <c r="C86" i="21"/>
  <c r="F85" i="21"/>
  <c r="E85" i="21"/>
  <c r="D85" i="21"/>
  <c r="C85" i="21"/>
  <c r="F84" i="21"/>
  <c r="E84" i="21"/>
  <c r="D84" i="21"/>
  <c r="C84" i="21"/>
  <c r="F83" i="21"/>
  <c r="E83" i="21"/>
  <c r="D83" i="21"/>
  <c r="C83" i="21"/>
  <c r="K78" i="21"/>
  <c r="J78" i="21"/>
  <c r="I78" i="21"/>
  <c r="H78" i="21"/>
  <c r="F78" i="21"/>
  <c r="E78" i="21"/>
  <c r="D78" i="21"/>
  <c r="C78" i="21"/>
  <c r="K77" i="21"/>
  <c r="J77" i="21"/>
  <c r="I77" i="21"/>
  <c r="H77" i="21"/>
  <c r="F77" i="21"/>
  <c r="E77" i="21"/>
  <c r="D77" i="21"/>
  <c r="C77" i="21"/>
  <c r="K76" i="21"/>
  <c r="J76" i="21"/>
  <c r="I76" i="21"/>
  <c r="H76" i="21"/>
  <c r="F76" i="21"/>
  <c r="E76" i="21"/>
  <c r="D76" i="21"/>
  <c r="C76" i="21"/>
  <c r="K75" i="21"/>
  <c r="J75" i="21"/>
  <c r="I75" i="21"/>
  <c r="H75" i="21"/>
  <c r="F75" i="21"/>
  <c r="E75" i="21"/>
  <c r="D75" i="21"/>
  <c r="C75" i="21"/>
  <c r="K74" i="21"/>
  <c r="J74" i="21"/>
  <c r="I74" i="21"/>
  <c r="H74" i="21"/>
  <c r="F74" i="21"/>
  <c r="E74" i="21"/>
  <c r="D74" i="21"/>
  <c r="C74" i="21"/>
  <c r="K73" i="21"/>
  <c r="J73" i="21"/>
  <c r="I73" i="21"/>
  <c r="H73" i="21"/>
  <c r="F73" i="21"/>
  <c r="E73" i="21"/>
  <c r="D73" i="21"/>
  <c r="C73" i="21"/>
  <c r="F68" i="21"/>
  <c r="E68" i="21"/>
  <c r="D68" i="21"/>
  <c r="C68" i="21"/>
  <c r="F67" i="21"/>
  <c r="E67" i="21"/>
  <c r="D67" i="21"/>
  <c r="C67" i="21"/>
  <c r="F66" i="21"/>
  <c r="E66" i="21"/>
  <c r="D66" i="21"/>
  <c r="C66" i="21"/>
  <c r="F65" i="21"/>
  <c r="E65" i="21"/>
  <c r="D65" i="21"/>
  <c r="C65" i="21"/>
  <c r="F64" i="21"/>
  <c r="E64" i="21"/>
  <c r="D64" i="21"/>
  <c r="C64" i="21"/>
  <c r="F63" i="21"/>
  <c r="E63" i="21"/>
  <c r="D63" i="21"/>
  <c r="C63" i="21"/>
  <c r="K58" i="21"/>
  <c r="J58" i="21"/>
  <c r="I58" i="21"/>
  <c r="H58" i="21"/>
  <c r="F58" i="21"/>
  <c r="E58" i="21"/>
  <c r="D58" i="21"/>
  <c r="C58" i="21"/>
  <c r="K57" i="21"/>
  <c r="J57" i="21"/>
  <c r="I57" i="21"/>
  <c r="H57" i="21"/>
  <c r="F57" i="21"/>
  <c r="E57" i="21"/>
  <c r="D57" i="21"/>
  <c r="C57" i="21"/>
  <c r="K56" i="21"/>
  <c r="J56" i="21"/>
  <c r="I56" i="21"/>
  <c r="H56" i="21"/>
  <c r="F56" i="21"/>
  <c r="E56" i="21"/>
  <c r="D56" i="21"/>
  <c r="C56" i="21"/>
  <c r="K55" i="21"/>
  <c r="J55" i="21"/>
  <c r="I55" i="21"/>
  <c r="H55" i="21"/>
  <c r="F55" i="21"/>
  <c r="E55" i="21"/>
  <c r="D55" i="21"/>
  <c r="C55" i="21"/>
  <c r="K54" i="21"/>
  <c r="J54" i="21"/>
  <c r="I54" i="21"/>
  <c r="H54" i="21"/>
  <c r="F54" i="21"/>
  <c r="E54" i="21"/>
  <c r="D54" i="21"/>
  <c r="C54" i="21"/>
  <c r="K53" i="21"/>
  <c r="J53" i="21"/>
  <c r="I53" i="21"/>
  <c r="H53" i="21"/>
  <c r="F53" i="21"/>
  <c r="E53" i="21"/>
  <c r="D53" i="21"/>
  <c r="C53" i="21"/>
  <c r="D39" i="21"/>
  <c r="C39" i="21"/>
  <c r="K34" i="21"/>
  <c r="J34" i="21"/>
  <c r="I34" i="21"/>
  <c r="H34" i="21"/>
  <c r="F34" i="21"/>
  <c r="E34" i="21"/>
  <c r="D34" i="21"/>
  <c r="C34" i="21"/>
  <c r="K33" i="21"/>
  <c r="J33" i="21"/>
  <c r="I33" i="21"/>
  <c r="H33" i="21"/>
  <c r="F33" i="21"/>
  <c r="E33" i="21"/>
  <c r="D33" i="21"/>
  <c r="C33" i="21"/>
  <c r="K32" i="21"/>
  <c r="J32" i="21"/>
  <c r="I32" i="21"/>
  <c r="H32" i="21"/>
  <c r="F32" i="21"/>
  <c r="E32" i="21"/>
  <c r="D32" i="21"/>
  <c r="C32" i="21"/>
  <c r="K31" i="21"/>
  <c r="J31" i="21"/>
  <c r="I31" i="21"/>
  <c r="H31" i="21"/>
  <c r="F31" i="21"/>
  <c r="E31" i="21"/>
  <c r="D31" i="21"/>
  <c r="C31" i="21"/>
  <c r="K30" i="21"/>
  <c r="J30" i="21"/>
  <c r="I30" i="21"/>
  <c r="H30" i="21"/>
  <c r="F30" i="21"/>
  <c r="E30" i="21"/>
  <c r="D30" i="21"/>
  <c r="C30" i="21"/>
  <c r="K29" i="21"/>
  <c r="J29" i="21"/>
  <c r="I29" i="21"/>
  <c r="H29" i="21"/>
  <c r="F29" i="21"/>
  <c r="E29" i="21"/>
  <c r="D29" i="21"/>
  <c r="C29" i="21"/>
  <c r="F24" i="21"/>
  <c r="F44" i="21" s="1"/>
  <c r="E24" i="21"/>
  <c r="E44" i="21" s="1"/>
  <c r="D24" i="21"/>
  <c r="C24" i="21"/>
  <c r="F23" i="21"/>
  <c r="F43" i="21" s="1"/>
  <c r="E23" i="21"/>
  <c r="E43" i="21" s="1"/>
  <c r="D23" i="21"/>
  <c r="C23" i="21"/>
  <c r="F22" i="21"/>
  <c r="F42" i="21" s="1"/>
  <c r="E22" i="21"/>
  <c r="E42" i="21" s="1"/>
  <c r="D22" i="21"/>
  <c r="C22" i="21"/>
  <c r="F21" i="21"/>
  <c r="F41" i="21" s="1"/>
  <c r="E21" i="21"/>
  <c r="E41" i="21" s="1"/>
  <c r="D21" i="21"/>
  <c r="C21" i="21"/>
  <c r="F20" i="21"/>
  <c r="F40" i="21" s="1"/>
  <c r="E20" i="21"/>
  <c r="E40" i="21" s="1"/>
  <c r="D20" i="21"/>
  <c r="C20" i="21"/>
  <c r="F19" i="21"/>
  <c r="F39" i="21" s="1"/>
  <c r="E19" i="21"/>
  <c r="E39" i="21" s="1"/>
  <c r="D19" i="21"/>
  <c r="C19" i="21"/>
  <c r="K14" i="21"/>
  <c r="J14" i="21"/>
  <c r="I14" i="21"/>
  <c r="H14" i="21"/>
  <c r="F14" i="21"/>
  <c r="E14" i="21"/>
  <c r="D14" i="21"/>
  <c r="C14" i="21"/>
  <c r="K13" i="21"/>
  <c r="J13" i="21"/>
  <c r="I13" i="21"/>
  <c r="H13" i="21"/>
  <c r="F13" i="21"/>
  <c r="E13" i="21"/>
  <c r="D13" i="21"/>
  <c r="C13" i="21"/>
  <c r="K12" i="21"/>
  <c r="J12" i="21"/>
  <c r="I12" i="21"/>
  <c r="H12" i="21"/>
  <c r="F12" i="21"/>
  <c r="E12" i="21"/>
  <c r="D12" i="21"/>
  <c r="C12" i="21"/>
  <c r="K11" i="21"/>
  <c r="J11" i="21"/>
  <c r="I11" i="21"/>
  <c r="H11" i="21"/>
  <c r="F11" i="21"/>
  <c r="E11" i="21"/>
  <c r="D11" i="21"/>
  <c r="C11" i="21"/>
  <c r="K10" i="21"/>
  <c r="J10" i="21"/>
  <c r="I10" i="21"/>
  <c r="H10" i="21"/>
  <c r="F10" i="21"/>
  <c r="E10" i="21"/>
  <c r="D10" i="21"/>
  <c r="C10" i="21"/>
  <c r="K9" i="21"/>
  <c r="J9" i="21"/>
  <c r="I9" i="21"/>
  <c r="H9" i="21"/>
  <c r="F9" i="21"/>
  <c r="E9" i="21"/>
  <c r="D9" i="21"/>
  <c r="C9" i="21"/>
  <c r="F88" i="20"/>
  <c r="E88" i="20"/>
  <c r="D88" i="20"/>
  <c r="C88" i="20"/>
  <c r="F87" i="20"/>
  <c r="E87" i="20"/>
  <c r="D87" i="20"/>
  <c r="C87" i="20"/>
  <c r="F86" i="20"/>
  <c r="E86" i="20"/>
  <c r="D86" i="20"/>
  <c r="C86" i="20"/>
  <c r="F85" i="20"/>
  <c r="E85" i="20"/>
  <c r="D85" i="20"/>
  <c r="C85" i="20"/>
  <c r="F84" i="20"/>
  <c r="E84" i="20"/>
  <c r="D84" i="20"/>
  <c r="C84" i="20"/>
  <c r="F83" i="20"/>
  <c r="E83" i="20"/>
  <c r="D83" i="20"/>
  <c r="C83" i="20"/>
  <c r="K78" i="20"/>
  <c r="J78" i="20"/>
  <c r="I78" i="20"/>
  <c r="H78" i="20"/>
  <c r="F78" i="20"/>
  <c r="E78" i="20"/>
  <c r="D78" i="20"/>
  <c r="C78" i="20"/>
  <c r="K77" i="20"/>
  <c r="J77" i="20"/>
  <c r="I77" i="20"/>
  <c r="H77" i="20"/>
  <c r="F77" i="20"/>
  <c r="E77" i="20"/>
  <c r="D77" i="20"/>
  <c r="C77" i="20"/>
  <c r="K76" i="20"/>
  <c r="J76" i="20"/>
  <c r="I76" i="20"/>
  <c r="H76" i="20"/>
  <c r="F76" i="20"/>
  <c r="E76" i="20"/>
  <c r="D76" i="20"/>
  <c r="C76" i="20"/>
  <c r="K75" i="20"/>
  <c r="J75" i="20"/>
  <c r="I75" i="20"/>
  <c r="H75" i="20"/>
  <c r="F75" i="20"/>
  <c r="E75" i="20"/>
  <c r="D75" i="20"/>
  <c r="C75" i="20"/>
  <c r="K74" i="20"/>
  <c r="J74" i="20"/>
  <c r="I74" i="20"/>
  <c r="H74" i="20"/>
  <c r="F74" i="20"/>
  <c r="E74" i="20"/>
  <c r="D74" i="20"/>
  <c r="C74" i="20"/>
  <c r="K73" i="20"/>
  <c r="J73" i="20"/>
  <c r="I73" i="20"/>
  <c r="H73" i="20"/>
  <c r="F73" i="20"/>
  <c r="E73" i="20"/>
  <c r="D73" i="20"/>
  <c r="C73" i="20"/>
  <c r="F68" i="20"/>
  <c r="E68" i="20"/>
  <c r="D68" i="20"/>
  <c r="C68" i="20"/>
  <c r="F67" i="20"/>
  <c r="E67" i="20"/>
  <c r="D67" i="20"/>
  <c r="C67" i="20"/>
  <c r="F66" i="20"/>
  <c r="E66" i="20"/>
  <c r="D66" i="20"/>
  <c r="C66" i="20"/>
  <c r="F65" i="20"/>
  <c r="E65" i="20"/>
  <c r="D65" i="20"/>
  <c r="C65" i="20"/>
  <c r="F64" i="20"/>
  <c r="E64" i="20"/>
  <c r="D64" i="20"/>
  <c r="C64" i="20"/>
  <c r="F63" i="20"/>
  <c r="E63" i="20"/>
  <c r="D63" i="20"/>
  <c r="C63" i="20"/>
  <c r="K58" i="20"/>
  <c r="J58" i="20"/>
  <c r="I58" i="20"/>
  <c r="H58" i="20"/>
  <c r="F58" i="20"/>
  <c r="E58" i="20"/>
  <c r="D58" i="20"/>
  <c r="C58" i="20"/>
  <c r="K57" i="20"/>
  <c r="J57" i="20"/>
  <c r="I57" i="20"/>
  <c r="H57" i="20"/>
  <c r="F57" i="20"/>
  <c r="E57" i="20"/>
  <c r="D57" i="20"/>
  <c r="C57" i="20"/>
  <c r="K56" i="20"/>
  <c r="J56" i="20"/>
  <c r="I56" i="20"/>
  <c r="H56" i="20"/>
  <c r="F56" i="20"/>
  <c r="E56" i="20"/>
  <c r="D56" i="20"/>
  <c r="C56" i="20"/>
  <c r="K55" i="20"/>
  <c r="J55" i="20"/>
  <c r="I55" i="20"/>
  <c r="H55" i="20"/>
  <c r="F55" i="20"/>
  <c r="E55" i="20"/>
  <c r="D55" i="20"/>
  <c r="C55" i="20"/>
  <c r="K54" i="20"/>
  <c r="J54" i="20"/>
  <c r="I54" i="20"/>
  <c r="H54" i="20"/>
  <c r="F54" i="20"/>
  <c r="E54" i="20"/>
  <c r="D54" i="20"/>
  <c r="C54" i="20"/>
  <c r="K53" i="20"/>
  <c r="J53" i="20"/>
  <c r="I53" i="20"/>
  <c r="H53" i="20"/>
  <c r="F53" i="20"/>
  <c r="E53" i="20"/>
  <c r="D53" i="20"/>
  <c r="C53" i="20"/>
  <c r="D39" i="20"/>
  <c r="C39" i="20"/>
  <c r="K34" i="20"/>
  <c r="J34" i="20"/>
  <c r="I34" i="20"/>
  <c r="H34" i="20"/>
  <c r="F34" i="20"/>
  <c r="E34" i="20"/>
  <c r="D34" i="20"/>
  <c r="C34" i="20"/>
  <c r="K33" i="20"/>
  <c r="J33" i="20"/>
  <c r="I33" i="20"/>
  <c r="H33" i="20"/>
  <c r="F33" i="20"/>
  <c r="E33" i="20"/>
  <c r="D33" i="20"/>
  <c r="C33" i="20"/>
  <c r="K32" i="20"/>
  <c r="J32" i="20"/>
  <c r="I32" i="20"/>
  <c r="H32" i="20"/>
  <c r="F32" i="20"/>
  <c r="E32" i="20"/>
  <c r="D32" i="20"/>
  <c r="C32" i="20"/>
  <c r="K31" i="20"/>
  <c r="J31" i="20"/>
  <c r="I31" i="20"/>
  <c r="H31" i="20"/>
  <c r="F31" i="20"/>
  <c r="E31" i="20"/>
  <c r="D31" i="20"/>
  <c r="C31" i="20"/>
  <c r="K30" i="20"/>
  <c r="J30" i="20"/>
  <c r="I30" i="20"/>
  <c r="H30" i="20"/>
  <c r="F30" i="20"/>
  <c r="E30" i="20"/>
  <c r="D30" i="20"/>
  <c r="C30" i="20"/>
  <c r="K29" i="20"/>
  <c r="J29" i="20"/>
  <c r="I29" i="20"/>
  <c r="H29" i="20"/>
  <c r="F29" i="20"/>
  <c r="E29" i="20"/>
  <c r="D29" i="20"/>
  <c r="C29" i="20"/>
  <c r="F24" i="20"/>
  <c r="F44" i="20" s="1"/>
  <c r="E24" i="20"/>
  <c r="E44" i="20" s="1"/>
  <c r="D24" i="20"/>
  <c r="C24" i="20"/>
  <c r="F23" i="20"/>
  <c r="F43" i="20" s="1"/>
  <c r="E23" i="20"/>
  <c r="E43" i="20" s="1"/>
  <c r="D23" i="20"/>
  <c r="C23" i="20"/>
  <c r="F22" i="20"/>
  <c r="F42" i="20" s="1"/>
  <c r="E22" i="20"/>
  <c r="E42" i="20" s="1"/>
  <c r="D22" i="20"/>
  <c r="C22" i="20"/>
  <c r="F21" i="20"/>
  <c r="F41" i="20" s="1"/>
  <c r="E21" i="20"/>
  <c r="E41" i="20" s="1"/>
  <c r="D21" i="20"/>
  <c r="C21" i="20"/>
  <c r="F20" i="20"/>
  <c r="F40" i="20" s="1"/>
  <c r="E20" i="20"/>
  <c r="E40" i="20" s="1"/>
  <c r="D20" i="20"/>
  <c r="C20" i="20"/>
  <c r="F19" i="20"/>
  <c r="F39" i="20" s="1"/>
  <c r="E19" i="20"/>
  <c r="E39" i="20" s="1"/>
  <c r="C19" i="20"/>
  <c r="K14" i="20"/>
  <c r="J14" i="20"/>
  <c r="I14" i="20"/>
  <c r="H14" i="20"/>
  <c r="F14" i="20"/>
  <c r="E14" i="20"/>
  <c r="D14" i="20"/>
  <c r="C14" i="20"/>
  <c r="K13" i="20"/>
  <c r="J13" i="20"/>
  <c r="I13" i="20"/>
  <c r="H13" i="20"/>
  <c r="F13" i="20"/>
  <c r="E13" i="20"/>
  <c r="D13" i="20"/>
  <c r="C13" i="20"/>
  <c r="K12" i="20"/>
  <c r="J12" i="20"/>
  <c r="I12" i="20"/>
  <c r="H12" i="20"/>
  <c r="F12" i="20"/>
  <c r="E12" i="20"/>
  <c r="D12" i="20"/>
  <c r="C12" i="20"/>
  <c r="K11" i="20"/>
  <c r="J11" i="20"/>
  <c r="I11" i="20"/>
  <c r="H11" i="20"/>
  <c r="F11" i="20"/>
  <c r="E11" i="20"/>
  <c r="D11" i="20"/>
  <c r="C11" i="20"/>
  <c r="K10" i="20"/>
  <c r="J10" i="20"/>
  <c r="I10" i="20"/>
  <c r="H10" i="20"/>
  <c r="F10" i="20"/>
  <c r="E10" i="20"/>
  <c r="D10" i="20"/>
  <c r="C10" i="20"/>
  <c r="K9" i="20"/>
  <c r="J9" i="20"/>
  <c r="I9" i="20"/>
  <c r="H9" i="20"/>
  <c r="F9" i="20"/>
  <c r="E9" i="20"/>
  <c r="D9" i="20"/>
  <c r="C9" i="20"/>
  <c r="F88" i="19"/>
  <c r="E88" i="19"/>
  <c r="D88" i="19"/>
  <c r="C88" i="19"/>
  <c r="F87" i="19"/>
  <c r="E87" i="19"/>
  <c r="D87" i="19"/>
  <c r="C87" i="19"/>
  <c r="F86" i="19"/>
  <c r="E86" i="19"/>
  <c r="D86" i="19"/>
  <c r="C86" i="19"/>
  <c r="F85" i="19"/>
  <c r="E85" i="19"/>
  <c r="D85" i="19"/>
  <c r="C85" i="19"/>
  <c r="F84" i="19"/>
  <c r="E84" i="19"/>
  <c r="D84" i="19"/>
  <c r="C84" i="19"/>
  <c r="F83" i="19"/>
  <c r="E83" i="19"/>
  <c r="D83" i="19"/>
  <c r="C83" i="19"/>
  <c r="K78" i="19"/>
  <c r="J78" i="19"/>
  <c r="I78" i="19"/>
  <c r="H78" i="19"/>
  <c r="F78" i="19"/>
  <c r="E78" i="19"/>
  <c r="D78" i="19"/>
  <c r="C78" i="19"/>
  <c r="K77" i="19"/>
  <c r="J77" i="19"/>
  <c r="I77" i="19"/>
  <c r="H77" i="19"/>
  <c r="F77" i="19"/>
  <c r="E77" i="19"/>
  <c r="D77" i="19"/>
  <c r="C77" i="19"/>
  <c r="K76" i="19"/>
  <c r="J76" i="19"/>
  <c r="I76" i="19"/>
  <c r="H76" i="19"/>
  <c r="F76" i="19"/>
  <c r="E76" i="19"/>
  <c r="D76" i="19"/>
  <c r="C76" i="19"/>
  <c r="K75" i="19"/>
  <c r="J75" i="19"/>
  <c r="I75" i="19"/>
  <c r="H75" i="19"/>
  <c r="F75" i="19"/>
  <c r="E75" i="19"/>
  <c r="D75" i="19"/>
  <c r="C75" i="19"/>
  <c r="K74" i="19"/>
  <c r="J74" i="19"/>
  <c r="I74" i="19"/>
  <c r="H74" i="19"/>
  <c r="F74" i="19"/>
  <c r="E74" i="19"/>
  <c r="D74" i="19"/>
  <c r="C74" i="19"/>
  <c r="K73" i="19"/>
  <c r="J73" i="19"/>
  <c r="I73" i="19"/>
  <c r="H73" i="19"/>
  <c r="F73" i="19"/>
  <c r="E73" i="19"/>
  <c r="D73" i="19"/>
  <c r="C73" i="19"/>
  <c r="F68" i="19"/>
  <c r="E68" i="19"/>
  <c r="D68" i="19"/>
  <c r="C68" i="19"/>
  <c r="F67" i="19"/>
  <c r="E67" i="19"/>
  <c r="D67" i="19"/>
  <c r="C67" i="19"/>
  <c r="F66" i="19"/>
  <c r="E66" i="19"/>
  <c r="D66" i="19"/>
  <c r="C66" i="19"/>
  <c r="F65" i="19"/>
  <c r="E65" i="19"/>
  <c r="D65" i="19"/>
  <c r="C65" i="19"/>
  <c r="F64" i="19"/>
  <c r="E64" i="19"/>
  <c r="D64" i="19"/>
  <c r="C64" i="19"/>
  <c r="F63" i="19"/>
  <c r="E63" i="19"/>
  <c r="D63" i="19"/>
  <c r="C63" i="19"/>
  <c r="K58" i="19"/>
  <c r="J58" i="19"/>
  <c r="I58" i="19"/>
  <c r="H58" i="19"/>
  <c r="F58" i="19"/>
  <c r="E58" i="19"/>
  <c r="D58" i="19"/>
  <c r="C58" i="19"/>
  <c r="K57" i="19"/>
  <c r="J57" i="19"/>
  <c r="I57" i="19"/>
  <c r="H57" i="19"/>
  <c r="F57" i="19"/>
  <c r="E57" i="19"/>
  <c r="D57" i="19"/>
  <c r="C57" i="19"/>
  <c r="K56" i="19"/>
  <c r="J56" i="19"/>
  <c r="I56" i="19"/>
  <c r="H56" i="19"/>
  <c r="F56" i="19"/>
  <c r="E56" i="19"/>
  <c r="D56" i="19"/>
  <c r="C56" i="19"/>
  <c r="K55" i="19"/>
  <c r="J55" i="19"/>
  <c r="I55" i="19"/>
  <c r="H55" i="19"/>
  <c r="F55" i="19"/>
  <c r="E55" i="19"/>
  <c r="D55" i="19"/>
  <c r="C55" i="19"/>
  <c r="K54" i="19"/>
  <c r="J54" i="19"/>
  <c r="I54" i="19"/>
  <c r="H54" i="19"/>
  <c r="F54" i="19"/>
  <c r="E54" i="19"/>
  <c r="D54" i="19"/>
  <c r="C54" i="19"/>
  <c r="K53" i="19"/>
  <c r="J53" i="19"/>
  <c r="I53" i="19"/>
  <c r="H53" i="19"/>
  <c r="F53" i="19"/>
  <c r="E53" i="19"/>
  <c r="D53" i="19"/>
  <c r="C53" i="19"/>
  <c r="D39" i="19"/>
  <c r="C39" i="19"/>
  <c r="K34" i="19"/>
  <c r="J34" i="19"/>
  <c r="I34" i="19"/>
  <c r="H34" i="19"/>
  <c r="F34" i="19"/>
  <c r="E34" i="19"/>
  <c r="D34" i="19"/>
  <c r="C34" i="19"/>
  <c r="K33" i="19"/>
  <c r="J33" i="19"/>
  <c r="I33" i="19"/>
  <c r="H33" i="19"/>
  <c r="F33" i="19"/>
  <c r="E33" i="19"/>
  <c r="D33" i="19"/>
  <c r="C33" i="19"/>
  <c r="K32" i="19"/>
  <c r="J32" i="19"/>
  <c r="I32" i="19"/>
  <c r="H32" i="19"/>
  <c r="F32" i="19"/>
  <c r="E32" i="19"/>
  <c r="D32" i="19"/>
  <c r="C32" i="19"/>
  <c r="K31" i="19"/>
  <c r="J31" i="19"/>
  <c r="I31" i="19"/>
  <c r="H31" i="19"/>
  <c r="F31" i="19"/>
  <c r="E31" i="19"/>
  <c r="D31" i="19"/>
  <c r="C31" i="19"/>
  <c r="K30" i="19"/>
  <c r="J30" i="19"/>
  <c r="I30" i="19"/>
  <c r="H30" i="19"/>
  <c r="F30" i="19"/>
  <c r="E30" i="19"/>
  <c r="D30" i="19"/>
  <c r="C30" i="19"/>
  <c r="K29" i="19"/>
  <c r="J29" i="19"/>
  <c r="I29" i="19"/>
  <c r="H29" i="19"/>
  <c r="F29" i="19"/>
  <c r="E29" i="19"/>
  <c r="D29" i="19"/>
  <c r="C29" i="19"/>
  <c r="F24" i="19"/>
  <c r="F44" i="19" s="1"/>
  <c r="E24" i="19"/>
  <c r="E44" i="19" s="1"/>
  <c r="D24" i="19"/>
  <c r="C24" i="19"/>
  <c r="F23" i="19"/>
  <c r="F43" i="19" s="1"/>
  <c r="E23" i="19"/>
  <c r="E43" i="19" s="1"/>
  <c r="D23" i="19"/>
  <c r="C23" i="19"/>
  <c r="F22" i="19"/>
  <c r="F42" i="19" s="1"/>
  <c r="E22" i="19"/>
  <c r="E42" i="19" s="1"/>
  <c r="D22" i="19"/>
  <c r="C22" i="19"/>
  <c r="F21" i="19"/>
  <c r="F41" i="19" s="1"/>
  <c r="E21" i="19"/>
  <c r="E41" i="19" s="1"/>
  <c r="D21" i="19"/>
  <c r="C21" i="19"/>
  <c r="F20" i="19"/>
  <c r="F40" i="19" s="1"/>
  <c r="E20" i="19"/>
  <c r="E40" i="19" s="1"/>
  <c r="D20" i="19"/>
  <c r="C20" i="19"/>
  <c r="F19" i="19"/>
  <c r="F39" i="19" s="1"/>
  <c r="E19" i="19"/>
  <c r="E39" i="19" s="1"/>
  <c r="D19" i="19"/>
  <c r="C19" i="19"/>
  <c r="K14" i="19"/>
  <c r="J14" i="19"/>
  <c r="I14" i="19"/>
  <c r="H14" i="19"/>
  <c r="F14" i="19"/>
  <c r="E14" i="19"/>
  <c r="D14" i="19"/>
  <c r="C14" i="19"/>
  <c r="K13" i="19"/>
  <c r="J13" i="19"/>
  <c r="I13" i="19"/>
  <c r="H13" i="19"/>
  <c r="F13" i="19"/>
  <c r="E13" i="19"/>
  <c r="D13" i="19"/>
  <c r="C13" i="19"/>
  <c r="K12" i="19"/>
  <c r="J12" i="19"/>
  <c r="I12" i="19"/>
  <c r="H12" i="19"/>
  <c r="F12" i="19"/>
  <c r="E12" i="19"/>
  <c r="D12" i="19"/>
  <c r="C12" i="19"/>
  <c r="K11" i="19"/>
  <c r="J11" i="19"/>
  <c r="I11" i="19"/>
  <c r="H11" i="19"/>
  <c r="F11" i="19"/>
  <c r="E11" i="19"/>
  <c r="D11" i="19"/>
  <c r="C11" i="19"/>
  <c r="K10" i="19"/>
  <c r="J10" i="19"/>
  <c r="I10" i="19"/>
  <c r="H10" i="19"/>
  <c r="F10" i="19"/>
  <c r="E10" i="19"/>
  <c r="D10" i="19"/>
  <c r="C10" i="19"/>
  <c r="K9" i="19"/>
  <c r="J9" i="19"/>
  <c r="I9" i="19"/>
  <c r="H9" i="19"/>
  <c r="F9" i="19"/>
  <c r="E9" i="19"/>
  <c r="D9" i="19"/>
  <c r="C9" i="19"/>
  <c r="F88" i="16"/>
  <c r="E88" i="16"/>
  <c r="D88" i="16"/>
  <c r="C88" i="16"/>
  <c r="F87" i="16"/>
  <c r="E87" i="16"/>
  <c r="D87" i="16"/>
  <c r="C87" i="16"/>
  <c r="F86" i="16"/>
  <c r="E86" i="16"/>
  <c r="D86" i="16"/>
  <c r="C86" i="16"/>
  <c r="F85" i="16"/>
  <c r="E85" i="16"/>
  <c r="D85" i="16"/>
  <c r="C85" i="16"/>
  <c r="F84" i="16"/>
  <c r="E84" i="16"/>
  <c r="D84" i="16"/>
  <c r="C84" i="16"/>
  <c r="F83" i="16"/>
  <c r="E83" i="16"/>
  <c r="D83" i="16"/>
  <c r="C83" i="16"/>
  <c r="K78" i="16"/>
  <c r="J78" i="16"/>
  <c r="I78" i="16"/>
  <c r="H78" i="16"/>
  <c r="F78" i="16"/>
  <c r="E78" i="16"/>
  <c r="D78" i="16"/>
  <c r="C78" i="16"/>
  <c r="K77" i="16"/>
  <c r="J77" i="16"/>
  <c r="I77" i="16"/>
  <c r="H77" i="16"/>
  <c r="F77" i="16"/>
  <c r="E77" i="16"/>
  <c r="D77" i="16"/>
  <c r="C77" i="16"/>
  <c r="K76" i="16"/>
  <c r="J76" i="16"/>
  <c r="I76" i="16"/>
  <c r="H76" i="16"/>
  <c r="F76" i="16"/>
  <c r="E76" i="16"/>
  <c r="D76" i="16"/>
  <c r="C76" i="16"/>
  <c r="K75" i="16"/>
  <c r="J75" i="16"/>
  <c r="I75" i="16"/>
  <c r="H75" i="16"/>
  <c r="F75" i="16"/>
  <c r="E75" i="16"/>
  <c r="D75" i="16"/>
  <c r="C75" i="16"/>
  <c r="K74" i="16"/>
  <c r="J74" i="16"/>
  <c r="I74" i="16"/>
  <c r="H74" i="16"/>
  <c r="F74" i="16"/>
  <c r="E74" i="16"/>
  <c r="D74" i="16"/>
  <c r="C74" i="16"/>
  <c r="K73" i="16"/>
  <c r="J73" i="16"/>
  <c r="I73" i="16"/>
  <c r="H73" i="16"/>
  <c r="F73" i="16"/>
  <c r="E73" i="16"/>
  <c r="D73" i="16"/>
  <c r="C73" i="16"/>
  <c r="F68" i="16"/>
  <c r="E68" i="16"/>
  <c r="D68" i="16"/>
  <c r="C68" i="16"/>
  <c r="F67" i="16"/>
  <c r="E67" i="16"/>
  <c r="D67" i="16"/>
  <c r="C67" i="16"/>
  <c r="F66" i="16"/>
  <c r="E66" i="16"/>
  <c r="D66" i="16"/>
  <c r="C66" i="16"/>
  <c r="F65" i="16"/>
  <c r="E65" i="16"/>
  <c r="D65" i="16"/>
  <c r="C65" i="16"/>
  <c r="F64" i="16"/>
  <c r="E64" i="16"/>
  <c r="D64" i="16"/>
  <c r="C64" i="16"/>
  <c r="F63" i="16"/>
  <c r="E63" i="16"/>
  <c r="D63" i="16"/>
  <c r="C63" i="16"/>
  <c r="K58" i="16"/>
  <c r="J58" i="16"/>
  <c r="I58" i="16"/>
  <c r="H58" i="16"/>
  <c r="F58" i="16"/>
  <c r="E58" i="16"/>
  <c r="D58" i="16"/>
  <c r="C58" i="16"/>
  <c r="K57" i="16"/>
  <c r="J57" i="16"/>
  <c r="I57" i="16"/>
  <c r="H57" i="16"/>
  <c r="F57" i="16"/>
  <c r="E57" i="16"/>
  <c r="D57" i="16"/>
  <c r="C57" i="16"/>
  <c r="K56" i="16"/>
  <c r="J56" i="16"/>
  <c r="I56" i="16"/>
  <c r="H56" i="16"/>
  <c r="F56" i="16"/>
  <c r="E56" i="16"/>
  <c r="D56" i="16"/>
  <c r="C56" i="16"/>
  <c r="K55" i="16"/>
  <c r="J55" i="16"/>
  <c r="I55" i="16"/>
  <c r="H55" i="16"/>
  <c r="F55" i="16"/>
  <c r="E55" i="16"/>
  <c r="D55" i="16"/>
  <c r="C55" i="16"/>
  <c r="K54" i="16"/>
  <c r="J54" i="16"/>
  <c r="I54" i="16"/>
  <c r="H54" i="16"/>
  <c r="F54" i="16"/>
  <c r="E54" i="16"/>
  <c r="D54" i="16"/>
  <c r="C54" i="16"/>
  <c r="K53" i="16"/>
  <c r="J53" i="16"/>
  <c r="I53" i="16"/>
  <c r="H53" i="16"/>
  <c r="F53" i="16"/>
  <c r="E53" i="16"/>
  <c r="D53" i="16"/>
  <c r="C53" i="16"/>
  <c r="D39" i="16"/>
  <c r="C39" i="16"/>
  <c r="K34" i="16"/>
  <c r="J34" i="16"/>
  <c r="I34" i="16"/>
  <c r="H34" i="16"/>
  <c r="F34" i="16"/>
  <c r="E34" i="16"/>
  <c r="D34" i="16"/>
  <c r="C34" i="16"/>
  <c r="K33" i="16"/>
  <c r="J33" i="16"/>
  <c r="I33" i="16"/>
  <c r="H33" i="16"/>
  <c r="F33" i="16"/>
  <c r="E33" i="16"/>
  <c r="D33" i="16"/>
  <c r="C33" i="16"/>
  <c r="K32" i="16"/>
  <c r="J32" i="16"/>
  <c r="I32" i="16"/>
  <c r="H32" i="16"/>
  <c r="F32" i="16"/>
  <c r="E32" i="16"/>
  <c r="D32" i="16"/>
  <c r="C32" i="16"/>
  <c r="K31" i="16"/>
  <c r="J31" i="16"/>
  <c r="I31" i="16"/>
  <c r="H31" i="16"/>
  <c r="F31" i="16"/>
  <c r="E31" i="16"/>
  <c r="D31" i="16"/>
  <c r="C31" i="16"/>
  <c r="K30" i="16"/>
  <c r="J30" i="16"/>
  <c r="I30" i="16"/>
  <c r="H30" i="16"/>
  <c r="F30" i="16"/>
  <c r="E30" i="16"/>
  <c r="D30" i="16"/>
  <c r="C30" i="16"/>
  <c r="K29" i="16"/>
  <c r="J29" i="16"/>
  <c r="I29" i="16"/>
  <c r="H29" i="16"/>
  <c r="F29" i="16"/>
  <c r="E29" i="16"/>
  <c r="D29" i="16"/>
  <c r="C29" i="16"/>
  <c r="F24" i="16"/>
  <c r="F44" i="16" s="1"/>
  <c r="E24" i="16"/>
  <c r="E44" i="16" s="1"/>
  <c r="D24" i="16"/>
  <c r="C24" i="16"/>
  <c r="F23" i="16"/>
  <c r="F43" i="16" s="1"/>
  <c r="E23" i="16"/>
  <c r="E43" i="16" s="1"/>
  <c r="D23" i="16"/>
  <c r="C23" i="16"/>
  <c r="F22" i="16"/>
  <c r="F42" i="16" s="1"/>
  <c r="E22" i="16"/>
  <c r="E42" i="16" s="1"/>
  <c r="D22" i="16"/>
  <c r="C22" i="16"/>
  <c r="F21" i="16"/>
  <c r="F41" i="16" s="1"/>
  <c r="E21" i="16"/>
  <c r="E41" i="16" s="1"/>
  <c r="D21" i="16"/>
  <c r="C21" i="16"/>
  <c r="F20" i="16"/>
  <c r="F40" i="16" s="1"/>
  <c r="E20" i="16"/>
  <c r="E40" i="16" s="1"/>
  <c r="D20" i="16"/>
  <c r="C20" i="16"/>
  <c r="F19" i="16"/>
  <c r="F39" i="16" s="1"/>
  <c r="E19" i="16"/>
  <c r="E39" i="16" s="1"/>
  <c r="D19" i="16"/>
  <c r="C19" i="16"/>
  <c r="K14" i="16"/>
  <c r="J14" i="16"/>
  <c r="I14" i="16"/>
  <c r="H14" i="16"/>
  <c r="F14" i="16"/>
  <c r="E14" i="16"/>
  <c r="D14" i="16"/>
  <c r="C14" i="16"/>
  <c r="K13" i="16"/>
  <c r="J13" i="16"/>
  <c r="I13" i="16"/>
  <c r="H13" i="16"/>
  <c r="F13" i="16"/>
  <c r="E13" i="16"/>
  <c r="D13" i="16"/>
  <c r="C13" i="16"/>
  <c r="K12" i="16"/>
  <c r="J12" i="16"/>
  <c r="I12" i="16"/>
  <c r="H12" i="16"/>
  <c r="F12" i="16"/>
  <c r="E12" i="16"/>
  <c r="D12" i="16"/>
  <c r="C12" i="16"/>
  <c r="K11" i="16"/>
  <c r="J11" i="16"/>
  <c r="I11" i="16"/>
  <c r="H11" i="16"/>
  <c r="F11" i="16"/>
  <c r="E11" i="16"/>
  <c r="D11" i="16"/>
  <c r="C11" i="16"/>
  <c r="K10" i="16"/>
  <c r="J10" i="16"/>
  <c r="I10" i="16"/>
  <c r="H10" i="16"/>
  <c r="F10" i="16"/>
  <c r="E10" i="16"/>
  <c r="D10" i="16"/>
  <c r="C10" i="16"/>
  <c r="K9" i="16"/>
  <c r="J9" i="16"/>
  <c r="I9" i="16"/>
  <c r="H9" i="16"/>
  <c r="F9" i="16"/>
  <c r="E9" i="16"/>
  <c r="D9" i="16"/>
  <c r="C9" i="16"/>
  <c r="F88" i="15"/>
  <c r="E88" i="15"/>
  <c r="D88" i="15"/>
  <c r="C88" i="15"/>
  <c r="F87" i="15"/>
  <c r="E87" i="15"/>
  <c r="D87" i="15"/>
  <c r="C87" i="15"/>
  <c r="F86" i="15"/>
  <c r="E86" i="15"/>
  <c r="D86" i="15"/>
  <c r="C86" i="15"/>
  <c r="F85" i="15"/>
  <c r="E85" i="15"/>
  <c r="D85" i="15"/>
  <c r="C85" i="15"/>
  <c r="F84" i="15"/>
  <c r="E84" i="15"/>
  <c r="D84" i="15"/>
  <c r="C84" i="15"/>
  <c r="F83" i="15"/>
  <c r="E83" i="15"/>
  <c r="D83" i="15"/>
  <c r="C83" i="15"/>
  <c r="K78" i="15"/>
  <c r="J78" i="15"/>
  <c r="I78" i="15"/>
  <c r="H78" i="15"/>
  <c r="F78" i="15"/>
  <c r="E78" i="15"/>
  <c r="D78" i="15"/>
  <c r="C78" i="15"/>
  <c r="K77" i="15"/>
  <c r="J77" i="15"/>
  <c r="I77" i="15"/>
  <c r="H77" i="15"/>
  <c r="F77" i="15"/>
  <c r="E77" i="15"/>
  <c r="D77" i="15"/>
  <c r="C77" i="15"/>
  <c r="K76" i="15"/>
  <c r="J76" i="15"/>
  <c r="I76" i="15"/>
  <c r="H76" i="15"/>
  <c r="F76" i="15"/>
  <c r="E76" i="15"/>
  <c r="D76" i="15"/>
  <c r="C76" i="15"/>
  <c r="K75" i="15"/>
  <c r="J75" i="15"/>
  <c r="I75" i="15"/>
  <c r="H75" i="15"/>
  <c r="F75" i="15"/>
  <c r="E75" i="15"/>
  <c r="D75" i="15"/>
  <c r="C75" i="15"/>
  <c r="K74" i="15"/>
  <c r="J74" i="15"/>
  <c r="I74" i="15"/>
  <c r="H74" i="15"/>
  <c r="F74" i="15"/>
  <c r="E74" i="15"/>
  <c r="D74" i="15"/>
  <c r="C74" i="15"/>
  <c r="K73" i="15"/>
  <c r="J73" i="15"/>
  <c r="I73" i="15"/>
  <c r="H73" i="15"/>
  <c r="F73" i="15"/>
  <c r="E73" i="15"/>
  <c r="D73" i="15"/>
  <c r="C73" i="15"/>
  <c r="F68" i="15"/>
  <c r="E68" i="15"/>
  <c r="D68" i="15"/>
  <c r="C68" i="15"/>
  <c r="F67" i="15"/>
  <c r="E67" i="15"/>
  <c r="D67" i="15"/>
  <c r="C67" i="15"/>
  <c r="F66" i="15"/>
  <c r="E66" i="15"/>
  <c r="D66" i="15"/>
  <c r="C66" i="15"/>
  <c r="F65" i="15"/>
  <c r="E65" i="15"/>
  <c r="D65" i="15"/>
  <c r="C65" i="15"/>
  <c r="F64" i="15"/>
  <c r="E64" i="15"/>
  <c r="D64" i="15"/>
  <c r="C64" i="15"/>
  <c r="F63" i="15"/>
  <c r="E63" i="15"/>
  <c r="D63" i="15"/>
  <c r="C63" i="15"/>
  <c r="K58" i="15"/>
  <c r="J58" i="15"/>
  <c r="I58" i="15"/>
  <c r="H58" i="15"/>
  <c r="F58" i="15"/>
  <c r="E58" i="15"/>
  <c r="D58" i="15"/>
  <c r="C58" i="15"/>
  <c r="K57" i="15"/>
  <c r="J57" i="15"/>
  <c r="I57" i="15"/>
  <c r="H57" i="15"/>
  <c r="F57" i="15"/>
  <c r="E57" i="15"/>
  <c r="D57" i="15"/>
  <c r="C57" i="15"/>
  <c r="K56" i="15"/>
  <c r="J56" i="15"/>
  <c r="I56" i="15"/>
  <c r="H56" i="15"/>
  <c r="F56" i="15"/>
  <c r="E56" i="15"/>
  <c r="D56" i="15"/>
  <c r="C56" i="15"/>
  <c r="K55" i="15"/>
  <c r="J55" i="15"/>
  <c r="I55" i="15"/>
  <c r="H55" i="15"/>
  <c r="F55" i="15"/>
  <c r="E55" i="15"/>
  <c r="D55" i="15"/>
  <c r="C55" i="15"/>
  <c r="K54" i="15"/>
  <c r="J54" i="15"/>
  <c r="I54" i="15"/>
  <c r="H54" i="15"/>
  <c r="F54" i="15"/>
  <c r="E54" i="15"/>
  <c r="D54" i="15"/>
  <c r="C54" i="15"/>
  <c r="K53" i="15"/>
  <c r="J53" i="15"/>
  <c r="I53" i="15"/>
  <c r="H53" i="15"/>
  <c r="F53" i="15"/>
  <c r="E53" i="15"/>
  <c r="D53" i="15"/>
  <c r="C53" i="15"/>
  <c r="F39" i="15"/>
  <c r="E39" i="15"/>
  <c r="D39" i="15"/>
  <c r="C39" i="15"/>
  <c r="K34" i="15"/>
  <c r="J34" i="15"/>
  <c r="I34" i="15"/>
  <c r="H34" i="15"/>
  <c r="F34" i="15"/>
  <c r="E34" i="15"/>
  <c r="D34" i="15"/>
  <c r="C34" i="15"/>
  <c r="K33" i="15"/>
  <c r="J33" i="15"/>
  <c r="I33" i="15"/>
  <c r="H33" i="15"/>
  <c r="F33" i="15"/>
  <c r="E33" i="15"/>
  <c r="D33" i="15"/>
  <c r="C33" i="15"/>
  <c r="K32" i="15"/>
  <c r="J32" i="15"/>
  <c r="I32" i="15"/>
  <c r="H32" i="15"/>
  <c r="F32" i="15"/>
  <c r="E32" i="15"/>
  <c r="D32" i="15"/>
  <c r="C32" i="15"/>
  <c r="K31" i="15"/>
  <c r="J31" i="15"/>
  <c r="I31" i="15"/>
  <c r="H31" i="15"/>
  <c r="F31" i="15"/>
  <c r="E31" i="15"/>
  <c r="D31" i="15"/>
  <c r="C31" i="15"/>
  <c r="K30" i="15"/>
  <c r="J30" i="15"/>
  <c r="I30" i="15"/>
  <c r="H30" i="15"/>
  <c r="F30" i="15"/>
  <c r="E30" i="15"/>
  <c r="D30" i="15"/>
  <c r="C30" i="15"/>
  <c r="K29" i="15"/>
  <c r="J29" i="15"/>
  <c r="I29" i="15"/>
  <c r="H29" i="15"/>
  <c r="F29" i="15"/>
  <c r="E29" i="15"/>
  <c r="D29" i="15"/>
  <c r="C29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K14" i="15"/>
  <c r="J14" i="15"/>
  <c r="I14" i="15"/>
  <c r="H14" i="15"/>
  <c r="F14" i="15"/>
  <c r="E14" i="15"/>
  <c r="D14" i="15"/>
  <c r="C14" i="15"/>
  <c r="K13" i="15"/>
  <c r="J13" i="15"/>
  <c r="I13" i="15"/>
  <c r="H13" i="15"/>
  <c r="F13" i="15"/>
  <c r="E13" i="15"/>
  <c r="D13" i="15"/>
  <c r="C13" i="15"/>
  <c r="K12" i="15"/>
  <c r="J12" i="15"/>
  <c r="I12" i="15"/>
  <c r="H12" i="15"/>
  <c r="F12" i="15"/>
  <c r="E12" i="15"/>
  <c r="D12" i="15"/>
  <c r="C12" i="15"/>
  <c r="K11" i="15"/>
  <c r="J11" i="15"/>
  <c r="I11" i="15"/>
  <c r="H11" i="15"/>
  <c r="F11" i="15"/>
  <c r="E11" i="15"/>
  <c r="D11" i="15"/>
  <c r="C11" i="15"/>
  <c r="K10" i="15"/>
  <c r="J10" i="15"/>
  <c r="I10" i="15"/>
  <c r="H10" i="15"/>
  <c r="F10" i="15"/>
  <c r="E10" i="15"/>
  <c r="D10" i="15"/>
  <c r="C10" i="15"/>
  <c r="K9" i="15"/>
  <c r="J9" i="15"/>
  <c r="I9" i="15"/>
  <c r="H9" i="15"/>
  <c r="F9" i="15"/>
  <c r="E9" i="15"/>
  <c r="D9" i="15"/>
  <c r="C9" i="15"/>
  <c r="F88" i="14"/>
  <c r="E88" i="14"/>
  <c r="D88" i="14"/>
  <c r="C88" i="14"/>
  <c r="F87" i="14"/>
  <c r="E87" i="14"/>
  <c r="D87" i="14"/>
  <c r="C87" i="14"/>
  <c r="F86" i="14"/>
  <c r="E86" i="14"/>
  <c r="D86" i="14"/>
  <c r="C86" i="14"/>
  <c r="F85" i="14"/>
  <c r="E85" i="14"/>
  <c r="D85" i="14"/>
  <c r="C85" i="14"/>
  <c r="F84" i="14"/>
  <c r="E84" i="14"/>
  <c r="D84" i="14"/>
  <c r="C84" i="14"/>
  <c r="F83" i="14"/>
  <c r="E83" i="14"/>
  <c r="D83" i="14"/>
  <c r="C83" i="14"/>
  <c r="K78" i="14"/>
  <c r="J78" i="14"/>
  <c r="I78" i="14"/>
  <c r="H78" i="14"/>
  <c r="F78" i="14"/>
  <c r="E78" i="14"/>
  <c r="D78" i="14"/>
  <c r="C78" i="14"/>
  <c r="K77" i="14"/>
  <c r="J77" i="14"/>
  <c r="I77" i="14"/>
  <c r="H77" i="14"/>
  <c r="F77" i="14"/>
  <c r="E77" i="14"/>
  <c r="D77" i="14"/>
  <c r="C77" i="14"/>
  <c r="K76" i="14"/>
  <c r="J76" i="14"/>
  <c r="I76" i="14"/>
  <c r="H76" i="14"/>
  <c r="F76" i="14"/>
  <c r="E76" i="14"/>
  <c r="D76" i="14"/>
  <c r="C76" i="14"/>
  <c r="K75" i="14"/>
  <c r="J75" i="14"/>
  <c r="I75" i="14"/>
  <c r="H75" i="14"/>
  <c r="F75" i="14"/>
  <c r="E75" i="14"/>
  <c r="D75" i="14"/>
  <c r="C75" i="14"/>
  <c r="K74" i="14"/>
  <c r="J74" i="14"/>
  <c r="I74" i="14"/>
  <c r="H74" i="14"/>
  <c r="F74" i="14"/>
  <c r="E74" i="14"/>
  <c r="D74" i="14"/>
  <c r="C74" i="14"/>
  <c r="K73" i="14"/>
  <c r="J73" i="14"/>
  <c r="I73" i="14"/>
  <c r="H73" i="14"/>
  <c r="F73" i="14"/>
  <c r="E73" i="14"/>
  <c r="D73" i="14"/>
  <c r="C73" i="14"/>
  <c r="F68" i="14"/>
  <c r="E68" i="14"/>
  <c r="D68" i="14"/>
  <c r="C68" i="14"/>
  <c r="F67" i="14"/>
  <c r="E67" i="14"/>
  <c r="D67" i="14"/>
  <c r="C67" i="14"/>
  <c r="F66" i="14"/>
  <c r="E66" i="14"/>
  <c r="D66" i="14"/>
  <c r="C66" i="14"/>
  <c r="F65" i="14"/>
  <c r="E65" i="14"/>
  <c r="D65" i="14"/>
  <c r="C65" i="14"/>
  <c r="F64" i="14"/>
  <c r="E64" i="14"/>
  <c r="D64" i="14"/>
  <c r="C64" i="14"/>
  <c r="F63" i="14"/>
  <c r="E63" i="14"/>
  <c r="D63" i="14"/>
  <c r="C63" i="14"/>
  <c r="K58" i="14"/>
  <c r="J58" i="14"/>
  <c r="I58" i="14"/>
  <c r="H58" i="14"/>
  <c r="F58" i="14"/>
  <c r="E58" i="14"/>
  <c r="D58" i="14"/>
  <c r="C58" i="14"/>
  <c r="K57" i="14"/>
  <c r="J57" i="14"/>
  <c r="I57" i="14"/>
  <c r="H57" i="14"/>
  <c r="F57" i="14"/>
  <c r="E57" i="14"/>
  <c r="D57" i="14"/>
  <c r="C57" i="14"/>
  <c r="K56" i="14"/>
  <c r="J56" i="14"/>
  <c r="I56" i="14"/>
  <c r="H56" i="14"/>
  <c r="F56" i="14"/>
  <c r="E56" i="14"/>
  <c r="D56" i="14"/>
  <c r="C56" i="14"/>
  <c r="K55" i="14"/>
  <c r="J55" i="14"/>
  <c r="I55" i="14"/>
  <c r="H55" i="14"/>
  <c r="F55" i="14"/>
  <c r="E55" i="14"/>
  <c r="D55" i="14"/>
  <c r="C55" i="14"/>
  <c r="K54" i="14"/>
  <c r="J54" i="14"/>
  <c r="I54" i="14"/>
  <c r="H54" i="14"/>
  <c r="F54" i="14"/>
  <c r="E54" i="14"/>
  <c r="D54" i="14"/>
  <c r="C54" i="14"/>
  <c r="K53" i="14"/>
  <c r="J53" i="14"/>
  <c r="I53" i="14"/>
  <c r="H53" i="14"/>
  <c r="F53" i="14"/>
  <c r="E53" i="14"/>
  <c r="D53" i="14"/>
  <c r="C53" i="14"/>
  <c r="D39" i="14"/>
  <c r="C39" i="14"/>
  <c r="K34" i="14"/>
  <c r="J34" i="14"/>
  <c r="I34" i="14"/>
  <c r="H34" i="14"/>
  <c r="F34" i="14"/>
  <c r="E34" i="14"/>
  <c r="D34" i="14"/>
  <c r="C34" i="14"/>
  <c r="K33" i="14"/>
  <c r="J33" i="14"/>
  <c r="I33" i="14"/>
  <c r="H33" i="14"/>
  <c r="F33" i="14"/>
  <c r="E33" i="14"/>
  <c r="D33" i="14"/>
  <c r="C33" i="14"/>
  <c r="K32" i="14"/>
  <c r="J32" i="14"/>
  <c r="I32" i="14"/>
  <c r="H32" i="14"/>
  <c r="F32" i="14"/>
  <c r="E32" i="14"/>
  <c r="D32" i="14"/>
  <c r="C32" i="14"/>
  <c r="K31" i="14"/>
  <c r="J31" i="14"/>
  <c r="I31" i="14"/>
  <c r="H31" i="14"/>
  <c r="F31" i="14"/>
  <c r="E31" i="14"/>
  <c r="D31" i="14"/>
  <c r="C31" i="14"/>
  <c r="K30" i="14"/>
  <c r="J30" i="14"/>
  <c r="I30" i="14"/>
  <c r="H30" i="14"/>
  <c r="F30" i="14"/>
  <c r="E30" i="14"/>
  <c r="D30" i="14"/>
  <c r="C30" i="14"/>
  <c r="K29" i="14"/>
  <c r="J29" i="14"/>
  <c r="I29" i="14"/>
  <c r="H29" i="14"/>
  <c r="F29" i="14"/>
  <c r="E29" i="14"/>
  <c r="D29" i="14"/>
  <c r="C29" i="14"/>
  <c r="F24" i="14"/>
  <c r="F44" i="14" s="1"/>
  <c r="E24" i="14"/>
  <c r="E44" i="14" s="1"/>
  <c r="D24" i="14"/>
  <c r="C24" i="14"/>
  <c r="F23" i="14"/>
  <c r="F43" i="14" s="1"/>
  <c r="E23" i="14"/>
  <c r="E43" i="14" s="1"/>
  <c r="D23" i="14"/>
  <c r="C23" i="14"/>
  <c r="F22" i="14"/>
  <c r="F42" i="14" s="1"/>
  <c r="E22" i="14"/>
  <c r="E42" i="14" s="1"/>
  <c r="D22" i="14"/>
  <c r="C22" i="14"/>
  <c r="F21" i="14"/>
  <c r="F41" i="14" s="1"/>
  <c r="E21" i="14"/>
  <c r="E41" i="14" s="1"/>
  <c r="D21" i="14"/>
  <c r="C21" i="14"/>
  <c r="F20" i="14"/>
  <c r="F40" i="14" s="1"/>
  <c r="E20" i="14"/>
  <c r="E40" i="14" s="1"/>
  <c r="D20" i="14"/>
  <c r="C20" i="14"/>
  <c r="F19" i="14"/>
  <c r="F39" i="14" s="1"/>
  <c r="E19" i="14"/>
  <c r="E39" i="14" s="1"/>
  <c r="D19" i="14"/>
  <c r="C19" i="14"/>
  <c r="K14" i="14"/>
  <c r="J14" i="14"/>
  <c r="I14" i="14"/>
  <c r="H14" i="14"/>
  <c r="F14" i="14"/>
  <c r="E14" i="14"/>
  <c r="D14" i="14"/>
  <c r="C14" i="14"/>
  <c r="K13" i="14"/>
  <c r="J13" i="14"/>
  <c r="I13" i="14"/>
  <c r="H13" i="14"/>
  <c r="F13" i="14"/>
  <c r="E13" i="14"/>
  <c r="D13" i="14"/>
  <c r="C13" i="14"/>
  <c r="K12" i="14"/>
  <c r="J12" i="14"/>
  <c r="I12" i="14"/>
  <c r="H12" i="14"/>
  <c r="F12" i="14"/>
  <c r="E12" i="14"/>
  <c r="D12" i="14"/>
  <c r="C12" i="14"/>
  <c r="K11" i="14"/>
  <c r="J11" i="14"/>
  <c r="I11" i="14"/>
  <c r="H11" i="14"/>
  <c r="F11" i="14"/>
  <c r="E11" i="14"/>
  <c r="D11" i="14"/>
  <c r="C11" i="14"/>
  <c r="K10" i="14"/>
  <c r="J10" i="14"/>
  <c r="I10" i="14"/>
  <c r="H10" i="14"/>
  <c r="F10" i="14"/>
  <c r="E10" i="14"/>
  <c r="D10" i="14"/>
  <c r="C10" i="14"/>
  <c r="K9" i="14"/>
  <c r="J9" i="14"/>
  <c r="I9" i="14"/>
  <c r="H9" i="14"/>
  <c r="F9" i="14"/>
  <c r="E9" i="14"/>
  <c r="D9" i="14"/>
  <c r="C9" i="14"/>
  <c r="F88" i="13" l="1"/>
  <c r="E88" i="13"/>
  <c r="D88" i="13"/>
  <c r="C88" i="13"/>
  <c r="F87" i="13"/>
  <c r="E87" i="13"/>
  <c r="D87" i="13"/>
  <c r="C87" i="13"/>
  <c r="F86" i="13"/>
  <c r="E86" i="13"/>
  <c r="D86" i="13"/>
  <c r="C86" i="13"/>
  <c r="F85" i="13"/>
  <c r="E85" i="13"/>
  <c r="D85" i="13"/>
  <c r="C85" i="13"/>
  <c r="F84" i="13"/>
  <c r="E84" i="13"/>
  <c r="D84" i="13"/>
  <c r="C84" i="13"/>
  <c r="F83" i="13"/>
  <c r="E83" i="13"/>
  <c r="D83" i="13"/>
  <c r="C83" i="13"/>
  <c r="K78" i="13"/>
  <c r="J78" i="13"/>
  <c r="I78" i="13"/>
  <c r="H78" i="13"/>
  <c r="F78" i="13"/>
  <c r="E78" i="13"/>
  <c r="D78" i="13"/>
  <c r="C78" i="13"/>
  <c r="K77" i="13"/>
  <c r="J77" i="13"/>
  <c r="I77" i="13"/>
  <c r="H77" i="13"/>
  <c r="F77" i="13"/>
  <c r="E77" i="13"/>
  <c r="D77" i="13"/>
  <c r="C77" i="13"/>
  <c r="K76" i="13"/>
  <c r="J76" i="13"/>
  <c r="I76" i="13"/>
  <c r="H76" i="13"/>
  <c r="F76" i="13"/>
  <c r="E76" i="13"/>
  <c r="D76" i="13"/>
  <c r="C76" i="13"/>
  <c r="K75" i="13"/>
  <c r="J75" i="13"/>
  <c r="I75" i="13"/>
  <c r="H75" i="13"/>
  <c r="F75" i="13"/>
  <c r="E75" i="13"/>
  <c r="D75" i="13"/>
  <c r="C75" i="13"/>
  <c r="K74" i="13"/>
  <c r="J74" i="13"/>
  <c r="I74" i="13"/>
  <c r="H74" i="13"/>
  <c r="F74" i="13"/>
  <c r="E74" i="13"/>
  <c r="D74" i="13"/>
  <c r="C74" i="13"/>
  <c r="K73" i="13"/>
  <c r="J73" i="13"/>
  <c r="I73" i="13"/>
  <c r="H73" i="13"/>
  <c r="F73" i="13"/>
  <c r="E73" i="13"/>
  <c r="D73" i="13"/>
  <c r="C73" i="13"/>
  <c r="F68" i="13"/>
  <c r="E68" i="13"/>
  <c r="D68" i="13"/>
  <c r="C68" i="13"/>
  <c r="F67" i="13"/>
  <c r="E67" i="13"/>
  <c r="D67" i="13"/>
  <c r="C67" i="13"/>
  <c r="F66" i="13"/>
  <c r="E66" i="13"/>
  <c r="D66" i="13"/>
  <c r="C66" i="13"/>
  <c r="F65" i="13"/>
  <c r="E65" i="13"/>
  <c r="D65" i="13"/>
  <c r="C65" i="13"/>
  <c r="F64" i="13"/>
  <c r="E64" i="13"/>
  <c r="D64" i="13"/>
  <c r="C64" i="13"/>
  <c r="F63" i="13"/>
  <c r="E63" i="13"/>
  <c r="D63" i="13"/>
  <c r="C63" i="13"/>
  <c r="K58" i="13"/>
  <c r="J58" i="13"/>
  <c r="I58" i="13"/>
  <c r="H58" i="13"/>
  <c r="F58" i="13"/>
  <c r="E58" i="13"/>
  <c r="D58" i="13"/>
  <c r="C58" i="13"/>
  <c r="K57" i="13"/>
  <c r="J57" i="13"/>
  <c r="I57" i="13"/>
  <c r="H57" i="13"/>
  <c r="F57" i="13"/>
  <c r="E57" i="13"/>
  <c r="D57" i="13"/>
  <c r="C57" i="13"/>
  <c r="K56" i="13"/>
  <c r="J56" i="13"/>
  <c r="I56" i="13"/>
  <c r="H56" i="13"/>
  <c r="F56" i="13"/>
  <c r="E56" i="13"/>
  <c r="D56" i="13"/>
  <c r="C56" i="13"/>
  <c r="K55" i="13"/>
  <c r="J55" i="13"/>
  <c r="I55" i="13"/>
  <c r="H55" i="13"/>
  <c r="F55" i="13"/>
  <c r="E55" i="13"/>
  <c r="D55" i="13"/>
  <c r="C55" i="13"/>
  <c r="K54" i="13"/>
  <c r="J54" i="13"/>
  <c r="I54" i="13"/>
  <c r="H54" i="13"/>
  <c r="F54" i="13"/>
  <c r="E54" i="13"/>
  <c r="D54" i="13"/>
  <c r="C54" i="13"/>
  <c r="K53" i="13"/>
  <c r="J53" i="13"/>
  <c r="I53" i="13"/>
  <c r="H53" i="13"/>
  <c r="F53" i="13"/>
  <c r="E53" i="13"/>
  <c r="D53" i="13"/>
  <c r="C53" i="13"/>
  <c r="D39" i="13"/>
  <c r="C39" i="13"/>
  <c r="K34" i="13"/>
  <c r="J34" i="13"/>
  <c r="I34" i="13"/>
  <c r="H34" i="13"/>
  <c r="F34" i="13"/>
  <c r="E34" i="13"/>
  <c r="D34" i="13"/>
  <c r="C34" i="13"/>
  <c r="K33" i="13"/>
  <c r="J33" i="13"/>
  <c r="I33" i="13"/>
  <c r="H33" i="13"/>
  <c r="F33" i="13"/>
  <c r="E33" i="13"/>
  <c r="D33" i="13"/>
  <c r="C33" i="13"/>
  <c r="K32" i="13"/>
  <c r="J32" i="13"/>
  <c r="I32" i="13"/>
  <c r="H32" i="13"/>
  <c r="F32" i="13"/>
  <c r="E32" i="13"/>
  <c r="D32" i="13"/>
  <c r="C32" i="13"/>
  <c r="K31" i="13"/>
  <c r="J31" i="13"/>
  <c r="I31" i="13"/>
  <c r="H31" i="13"/>
  <c r="F31" i="13"/>
  <c r="E31" i="13"/>
  <c r="D31" i="13"/>
  <c r="C31" i="13"/>
  <c r="K30" i="13"/>
  <c r="J30" i="13"/>
  <c r="I30" i="13"/>
  <c r="H30" i="13"/>
  <c r="F30" i="13"/>
  <c r="E30" i="13"/>
  <c r="D30" i="13"/>
  <c r="C30" i="13"/>
  <c r="K29" i="13"/>
  <c r="J29" i="13"/>
  <c r="I29" i="13"/>
  <c r="H29" i="13"/>
  <c r="F29" i="13"/>
  <c r="E29" i="13"/>
  <c r="D29" i="13"/>
  <c r="C29" i="13"/>
  <c r="F24" i="13"/>
  <c r="F44" i="13" s="1"/>
  <c r="E24" i="13"/>
  <c r="E44" i="13" s="1"/>
  <c r="D24" i="13"/>
  <c r="C24" i="13"/>
  <c r="F23" i="13"/>
  <c r="F43" i="13" s="1"/>
  <c r="E23" i="13"/>
  <c r="E43" i="13" s="1"/>
  <c r="D23" i="13"/>
  <c r="C23" i="13"/>
  <c r="F22" i="13"/>
  <c r="F42" i="13" s="1"/>
  <c r="E22" i="13"/>
  <c r="E42" i="13" s="1"/>
  <c r="D22" i="13"/>
  <c r="C22" i="13"/>
  <c r="F21" i="13"/>
  <c r="F41" i="13" s="1"/>
  <c r="E21" i="13"/>
  <c r="E41" i="13" s="1"/>
  <c r="D21" i="13"/>
  <c r="C21" i="13"/>
  <c r="F20" i="13"/>
  <c r="F40" i="13" s="1"/>
  <c r="E20" i="13"/>
  <c r="E40" i="13" s="1"/>
  <c r="D20" i="13"/>
  <c r="C20" i="13"/>
  <c r="F19" i="13"/>
  <c r="F39" i="13" s="1"/>
  <c r="E19" i="13"/>
  <c r="E39" i="13" s="1"/>
  <c r="D19" i="13"/>
  <c r="C19" i="13"/>
  <c r="K14" i="13"/>
  <c r="J14" i="13"/>
  <c r="I14" i="13"/>
  <c r="H14" i="13"/>
  <c r="F14" i="13"/>
  <c r="E14" i="13"/>
  <c r="D14" i="13"/>
  <c r="C14" i="13"/>
  <c r="K13" i="13"/>
  <c r="J13" i="13"/>
  <c r="I13" i="13"/>
  <c r="H13" i="13"/>
  <c r="F13" i="13"/>
  <c r="E13" i="13"/>
  <c r="D13" i="13"/>
  <c r="C13" i="13"/>
  <c r="K12" i="13"/>
  <c r="J12" i="13"/>
  <c r="I12" i="13"/>
  <c r="H12" i="13"/>
  <c r="F12" i="13"/>
  <c r="E12" i="13"/>
  <c r="D12" i="13"/>
  <c r="C12" i="13"/>
  <c r="K11" i="13"/>
  <c r="J11" i="13"/>
  <c r="I11" i="13"/>
  <c r="H11" i="13"/>
  <c r="F11" i="13"/>
  <c r="E11" i="13"/>
  <c r="D11" i="13"/>
  <c r="C11" i="13"/>
  <c r="K10" i="13"/>
  <c r="J10" i="13"/>
  <c r="I10" i="13"/>
  <c r="H10" i="13"/>
  <c r="F10" i="13"/>
  <c r="E10" i="13"/>
  <c r="D10" i="13"/>
  <c r="C10" i="13"/>
  <c r="K9" i="13"/>
  <c r="J9" i="13"/>
  <c r="I9" i="13"/>
  <c r="H9" i="13"/>
  <c r="F9" i="13"/>
  <c r="E9" i="13"/>
  <c r="D9" i="13"/>
  <c r="C9" i="13"/>
  <c r="C64" i="12"/>
  <c r="C65" i="12"/>
  <c r="C66" i="12"/>
  <c r="C67" i="12"/>
  <c r="C68" i="12"/>
  <c r="H54" i="12"/>
  <c r="H55" i="12"/>
  <c r="H56" i="12"/>
  <c r="H57" i="12"/>
  <c r="H58" i="12"/>
  <c r="H53" i="12"/>
  <c r="C63" i="12"/>
  <c r="C54" i="12"/>
  <c r="C55" i="12"/>
  <c r="C56" i="12"/>
  <c r="C57" i="12"/>
  <c r="C58" i="12"/>
  <c r="C53" i="12"/>
  <c r="C20" i="12"/>
  <c r="D20" i="12"/>
  <c r="E20" i="12"/>
  <c r="E40" i="12" s="1"/>
  <c r="F20" i="12"/>
  <c r="F40" i="12" s="1"/>
  <c r="C21" i="12"/>
  <c r="D21" i="12"/>
  <c r="E21" i="12"/>
  <c r="E41" i="12" s="1"/>
  <c r="F21" i="12"/>
  <c r="F41" i="12" s="1"/>
  <c r="C22" i="12"/>
  <c r="D22" i="12"/>
  <c r="E22" i="12"/>
  <c r="E42" i="12" s="1"/>
  <c r="F22" i="12"/>
  <c r="F42" i="12" s="1"/>
  <c r="C23" i="12"/>
  <c r="D23" i="12"/>
  <c r="E23" i="12"/>
  <c r="E43" i="12" s="1"/>
  <c r="F23" i="12"/>
  <c r="F43" i="12" s="1"/>
  <c r="C24" i="12"/>
  <c r="D24" i="12"/>
  <c r="E24" i="12"/>
  <c r="E44" i="12" s="1"/>
  <c r="F24" i="12"/>
  <c r="F44" i="12" s="1"/>
  <c r="C1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H9" i="12"/>
  <c r="C9" i="12"/>
  <c r="F88" i="12"/>
  <c r="E88" i="12"/>
  <c r="D88" i="12"/>
  <c r="C88" i="12"/>
  <c r="F87" i="12"/>
  <c r="E87" i="12"/>
  <c r="D87" i="12"/>
  <c r="C87" i="12"/>
  <c r="F86" i="12"/>
  <c r="E86" i="12"/>
  <c r="D86" i="12"/>
  <c r="C86" i="12"/>
  <c r="F85" i="12"/>
  <c r="E85" i="12"/>
  <c r="D85" i="12"/>
  <c r="C85" i="12"/>
  <c r="F84" i="12"/>
  <c r="E84" i="12"/>
  <c r="D84" i="12"/>
  <c r="C84" i="12"/>
  <c r="F83" i="12"/>
  <c r="E83" i="12"/>
  <c r="D83" i="12"/>
  <c r="C83" i="12"/>
  <c r="K78" i="12"/>
  <c r="J78" i="12"/>
  <c r="I78" i="12"/>
  <c r="H78" i="12"/>
  <c r="F78" i="12"/>
  <c r="E78" i="12"/>
  <c r="D78" i="12"/>
  <c r="C78" i="12"/>
  <c r="K77" i="12"/>
  <c r="J77" i="12"/>
  <c r="I77" i="12"/>
  <c r="H77" i="12"/>
  <c r="F77" i="12"/>
  <c r="E77" i="12"/>
  <c r="D77" i="12"/>
  <c r="C77" i="12"/>
  <c r="K76" i="12"/>
  <c r="J76" i="12"/>
  <c r="I76" i="12"/>
  <c r="H76" i="12"/>
  <c r="F76" i="12"/>
  <c r="E76" i="12"/>
  <c r="D76" i="12"/>
  <c r="C76" i="12"/>
  <c r="K75" i="12"/>
  <c r="J75" i="12"/>
  <c r="I75" i="12"/>
  <c r="H75" i="12"/>
  <c r="F75" i="12"/>
  <c r="E75" i="12"/>
  <c r="D75" i="12"/>
  <c r="C75" i="12"/>
  <c r="K74" i="12"/>
  <c r="J74" i="12"/>
  <c r="I74" i="12"/>
  <c r="H74" i="12"/>
  <c r="F74" i="12"/>
  <c r="E74" i="12"/>
  <c r="D74" i="12"/>
  <c r="C74" i="12"/>
  <c r="K73" i="12"/>
  <c r="J73" i="12"/>
  <c r="I73" i="12"/>
  <c r="H73" i="12"/>
  <c r="F73" i="12"/>
  <c r="E73" i="12"/>
  <c r="D73" i="12"/>
  <c r="C73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K58" i="12"/>
  <c r="J58" i="12"/>
  <c r="I58" i="12"/>
  <c r="F58" i="12"/>
  <c r="E58" i="12"/>
  <c r="D58" i="12"/>
  <c r="K57" i="12"/>
  <c r="J57" i="12"/>
  <c r="I57" i="12"/>
  <c r="F57" i="12"/>
  <c r="E57" i="12"/>
  <c r="D57" i="12"/>
  <c r="K56" i="12"/>
  <c r="J56" i="12"/>
  <c r="I56" i="12"/>
  <c r="F56" i="12"/>
  <c r="E56" i="12"/>
  <c r="D56" i="12"/>
  <c r="K55" i="12"/>
  <c r="J55" i="12"/>
  <c r="I55" i="12"/>
  <c r="F55" i="12"/>
  <c r="E55" i="12"/>
  <c r="D55" i="12"/>
  <c r="K54" i="12"/>
  <c r="J54" i="12"/>
  <c r="I54" i="12"/>
  <c r="F54" i="12"/>
  <c r="E54" i="12"/>
  <c r="D54" i="12"/>
  <c r="K53" i="12"/>
  <c r="J53" i="12"/>
  <c r="I53" i="12"/>
  <c r="F53" i="12"/>
  <c r="E53" i="12"/>
  <c r="D53" i="12"/>
  <c r="D39" i="12"/>
  <c r="C39" i="12"/>
  <c r="K34" i="12"/>
  <c r="J34" i="12"/>
  <c r="I34" i="12"/>
  <c r="H34" i="12"/>
  <c r="F34" i="12"/>
  <c r="E34" i="12"/>
  <c r="D34" i="12"/>
  <c r="C34" i="12"/>
  <c r="K33" i="12"/>
  <c r="J33" i="12"/>
  <c r="I33" i="12"/>
  <c r="H33" i="12"/>
  <c r="F33" i="12"/>
  <c r="E33" i="12"/>
  <c r="D33" i="12"/>
  <c r="C33" i="12"/>
  <c r="K32" i="12"/>
  <c r="J32" i="12"/>
  <c r="I32" i="12"/>
  <c r="H32" i="12"/>
  <c r="F32" i="12"/>
  <c r="E32" i="12"/>
  <c r="D32" i="12"/>
  <c r="C32" i="12"/>
  <c r="K31" i="12"/>
  <c r="J31" i="12"/>
  <c r="I31" i="12"/>
  <c r="H31" i="12"/>
  <c r="F31" i="12"/>
  <c r="E31" i="12"/>
  <c r="D31" i="12"/>
  <c r="C31" i="12"/>
  <c r="K30" i="12"/>
  <c r="J30" i="12"/>
  <c r="I30" i="12"/>
  <c r="H30" i="12"/>
  <c r="F30" i="12"/>
  <c r="E30" i="12"/>
  <c r="D30" i="12"/>
  <c r="C30" i="12"/>
  <c r="K29" i="12"/>
  <c r="J29" i="12"/>
  <c r="I29" i="12"/>
  <c r="H29" i="12"/>
  <c r="F29" i="12"/>
  <c r="E29" i="12"/>
  <c r="D29" i="12"/>
  <c r="C29" i="12"/>
  <c r="F19" i="12"/>
  <c r="F39" i="12" s="1"/>
  <c r="E19" i="12"/>
  <c r="E39" i="12" s="1"/>
  <c r="D19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F9" i="12"/>
  <c r="E9" i="12"/>
  <c r="D9" i="12"/>
  <c r="F88" i="11"/>
  <c r="E88" i="11"/>
  <c r="D88" i="11"/>
  <c r="C88" i="11"/>
  <c r="F87" i="11"/>
  <c r="E87" i="11"/>
  <c r="D87" i="11"/>
  <c r="C87" i="11"/>
  <c r="F86" i="11"/>
  <c r="E86" i="11"/>
  <c r="D86" i="11"/>
  <c r="C86" i="11"/>
  <c r="F85" i="11"/>
  <c r="E85" i="11"/>
  <c r="D85" i="11"/>
  <c r="C85" i="11"/>
  <c r="F84" i="11"/>
  <c r="E84" i="11"/>
  <c r="D84" i="11"/>
  <c r="C84" i="11"/>
  <c r="F83" i="11"/>
  <c r="E83" i="11"/>
  <c r="D83" i="11"/>
  <c r="C83" i="11"/>
  <c r="K78" i="11"/>
  <c r="J78" i="11"/>
  <c r="I78" i="11"/>
  <c r="H78" i="11"/>
  <c r="F78" i="11"/>
  <c r="E78" i="11"/>
  <c r="D78" i="11"/>
  <c r="C78" i="11"/>
  <c r="K77" i="11"/>
  <c r="J77" i="11"/>
  <c r="I77" i="11"/>
  <c r="H77" i="11"/>
  <c r="F77" i="11"/>
  <c r="E77" i="11"/>
  <c r="D77" i="11"/>
  <c r="C77" i="11"/>
  <c r="K76" i="11"/>
  <c r="J76" i="11"/>
  <c r="I76" i="11"/>
  <c r="H76" i="11"/>
  <c r="F76" i="11"/>
  <c r="E76" i="11"/>
  <c r="D76" i="11"/>
  <c r="C76" i="11"/>
  <c r="K75" i="11"/>
  <c r="J75" i="11"/>
  <c r="I75" i="11"/>
  <c r="H75" i="11"/>
  <c r="F75" i="11"/>
  <c r="E75" i="11"/>
  <c r="D75" i="11"/>
  <c r="C75" i="11"/>
  <c r="K74" i="11"/>
  <c r="J74" i="11"/>
  <c r="I74" i="11"/>
  <c r="H74" i="11"/>
  <c r="F74" i="11"/>
  <c r="E74" i="11"/>
  <c r="D74" i="11"/>
  <c r="C74" i="11"/>
  <c r="K73" i="11"/>
  <c r="J73" i="11"/>
  <c r="I73" i="11"/>
  <c r="H73" i="11"/>
  <c r="F73" i="11"/>
  <c r="E73" i="11"/>
  <c r="D73" i="11"/>
  <c r="C73" i="11"/>
  <c r="F68" i="11"/>
  <c r="E68" i="11"/>
  <c r="D68" i="11"/>
  <c r="C68" i="11"/>
  <c r="F67" i="11"/>
  <c r="E67" i="11"/>
  <c r="D67" i="11"/>
  <c r="C67" i="11"/>
  <c r="F66" i="11"/>
  <c r="E66" i="11"/>
  <c r="D66" i="11"/>
  <c r="C66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K58" i="11"/>
  <c r="J58" i="11"/>
  <c r="I58" i="11"/>
  <c r="H58" i="11"/>
  <c r="F58" i="11"/>
  <c r="E58" i="11"/>
  <c r="D58" i="11"/>
  <c r="C58" i="11"/>
  <c r="K57" i="11"/>
  <c r="J57" i="11"/>
  <c r="I57" i="11"/>
  <c r="H57" i="11"/>
  <c r="F57" i="11"/>
  <c r="E57" i="11"/>
  <c r="D57" i="11"/>
  <c r="C57" i="11"/>
  <c r="K56" i="11"/>
  <c r="J56" i="11"/>
  <c r="I56" i="11"/>
  <c r="H56" i="11"/>
  <c r="F56" i="11"/>
  <c r="E56" i="11"/>
  <c r="D56" i="11"/>
  <c r="C56" i="11"/>
  <c r="K55" i="11"/>
  <c r="J55" i="11"/>
  <c r="I55" i="11"/>
  <c r="H55" i="11"/>
  <c r="F55" i="11"/>
  <c r="E55" i="11"/>
  <c r="D55" i="11"/>
  <c r="C55" i="11"/>
  <c r="K54" i="11"/>
  <c r="J54" i="11"/>
  <c r="I54" i="11"/>
  <c r="H54" i="11"/>
  <c r="F54" i="11"/>
  <c r="E54" i="11"/>
  <c r="D54" i="11"/>
  <c r="C54" i="11"/>
  <c r="K53" i="11"/>
  <c r="J53" i="11"/>
  <c r="I53" i="11"/>
  <c r="H53" i="11"/>
  <c r="F53" i="11"/>
  <c r="E53" i="11"/>
  <c r="D53" i="11"/>
  <c r="C53" i="11"/>
  <c r="D39" i="11"/>
  <c r="C39" i="11"/>
  <c r="K34" i="11"/>
  <c r="J34" i="11"/>
  <c r="I34" i="11"/>
  <c r="H34" i="11"/>
  <c r="F34" i="11"/>
  <c r="E34" i="11"/>
  <c r="D34" i="11"/>
  <c r="C34" i="11"/>
  <c r="K33" i="11"/>
  <c r="J33" i="11"/>
  <c r="I33" i="11"/>
  <c r="H33" i="11"/>
  <c r="F33" i="11"/>
  <c r="E33" i="11"/>
  <c r="D33" i="11"/>
  <c r="C33" i="11"/>
  <c r="K32" i="11"/>
  <c r="J32" i="11"/>
  <c r="I32" i="11"/>
  <c r="H32" i="11"/>
  <c r="F32" i="11"/>
  <c r="E32" i="11"/>
  <c r="D32" i="11"/>
  <c r="C32" i="11"/>
  <c r="K31" i="11"/>
  <c r="J31" i="11"/>
  <c r="I31" i="11"/>
  <c r="H31" i="11"/>
  <c r="F31" i="11"/>
  <c r="E31" i="11"/>
  <c r="D31" i="11"/>
  <c r="C31" i="11"/>
  <c r="K30" i="11"/>
  <c r="J30" i="11"/>
  <c r="I30" i="11"/>
  <c r="H30" i="11"/>
  <c r="F30" i="11"/>
  <c r="E30" i="11"/>
  <c r="D30" i="11"/>
  <c r="C30" i="11"/>
  <c r="K29" i="11"/>
  <c r="J29" i="11"/>
  <c r="I29" i="11"/>
  <c r="H29" i="11"/>
  <c r="F29" i="11"/>
  <c r="E29" i="11"/>
  <c r="D29" i="11"/>
  <c r="C29" i="11"/>
  <c r="F24" i="11"/>
  <c r="F44" i="11" s="1"/>
  <c r="E24" i="11"/>
  <c r="E44" i="11" s="1"/>
  <c r="D24" i="11"/>
  <c r="C24" i="11"/>
  <c r="F23" i="11"/>
  <c r="F43" i="11" s="1"/>
  <c r="E23" i="11"/>
  <c r="E43" i="11" s="1"/>
  <c r="D23" i="11"/>
  <c r="C23" i="11"/>
  <c r="F22" i="11"/>
  <c r="F42" i="11" s="1"/>
  <c r="E22" i="11"/>
  <c r="E42" i="11" s="1"/>
  <c r="D22" i="11"/>
  <c r="C22" i="11"/>
  <c r="F21" i="11"/>
  <c r="F41" i="11" s="1"/>
  <c r="E21" i="11"/>
  <c r="E41" i="11" s="1"/>
  <c r="D21" i="11"/>
  <c r="C21" i="11"/>
  <c r="F20" i="11"/>
  <c r="F40" i="11" s="1"/>
  <c r="E20" i="11"/>
  <c r="E40" i="11" s="1"/>
  <c r="D20" i="11"/>
  <c r="C20" i="11"/>
  <c r="F19" i="11"/>
  <c r="F39" i="11" s="1"/>
  <c r="E19" i="11"/>
  <c r="E39" i="11" s="1"/>
  <c r="D19" i="11"/>
  <c r="C19" i="11"/>
  <c r="K14" i="11"/>
  <c r="J14" i="11"/>
  <c r="I14" i="11"/>
  <c r="H14" i="11"/>
  <c r="F14" i="11"/>
  <c r="E14" i="11"/>
  <c r="D14" i="11"/>
  <c r="C14" i="11"/>
  <c r="K13" i="11"/>
  <c r="J13" i="11"/>
  <c r="I13" i="11"/>
  <c r="H13" i="11"/>
  <c r="F13" i="11"/>
  <c r="E13" i="11"/>
  <c r="D13" i="11"/>
  <c r="C13" i="11"/>
  <c r="K12" i="11"/>
  <c r="J12" i="11"/>
  <c r="I12" i="11"/>
  <c r="H12" i="11"/>
  <c r="F12" i="11"/>
  <c r="E12" i="11"/>
  <c r="D12" i="11"/>
  <c r="C12" i="11"/>
  <c r="K11" i="11"/>
  <c r="J11" i="11"/>
  <c r="I11" i="11"/>
  <c r="H11" i="11"/>
  <c r="F11" i="11"/>
  <c r="E11" i="11"/>
  <c r="D11" i="11"/>
  <c r="C11" i="11"/>
  <c r="K10" i="11"/>
  <c r="J10" i="11"/>
  <c r="I10" i="11"/>
  <c r="H10" i="11"/>
  <c r="F10" i="11"/>
  <c r="E10" i="11"/>
  <c r="D10" i="11"/>
  <c r="C10" i="11"/>
  <c r="K9" i="11"/>
  <c r="J9" i="11"/>
  <c r="I9" i="11"/>
  <c r="H9" i="11"/>
  <c r="F9" i="11"/>
  <c r="E9" i="11"/>
  <c r="D9" i="11"/>
  <c r="C9" i="11"/>
  <c r="H10" i="10" l="1"/>
  <c r="I10" i="10"/>
  <c r="J10" i="10"/>
  <c r="K10" i="10"/>
  <c r="H11" i="10"/>
  <c r="I11" i="10"/>
  <c r="J11" i="10"/>
  <c r="K11" i="10"/>
  <c r="H12" i="10"/>
  <c r="I12" i="10"/>
  <c r="J12" i="10"/>
  <c r="K12" i="10"/>
  <c r="H13" i="10"/>
  <c r="I13" i="10"/>
  <c r="J13" i="10"/>
  <c r="K13" i="10"/>
  <c r="H14" i="10"/>
  <c r="I14" i="10"/>
  <c r="J14" i="10"/>
  <c r="K14" i="10"/>
  <c r="K9" i="10"/>
  <c r="J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F9" i="10"/>
  <c r="E9" i="10"/>
  <c r="D19" i="10"/>
  <c r="I9" i="10"/>
  <c r="D9" i="10"/>
  <c r="D39" i="10"/>
  <c r="C39" i="10"/>
  <c r="K34" i="10"/>
  <c r="J34" i="10"/>
  <c r="I34" i="10"/>
  <c r="H34" i="10"/>
  <c r="F34" i="10"/>
  <c r="F44" i="10" s="1"/>
  <c r="E34" i="10"/>
  <c r="E44" i="10" s="1"/>
  <c r="D34" i="10"/>
  <c r="D44" i="10" s="1"/>
  <c r="C34" i="10"/>
  <c r="C44" i="10" s="1"/>
  <c r="K33" i="10"/>
  <c r="J33" i="10"/>
  <c r="I33" i="10"/>
  <c r="H33" i="10"/>
  <c r="F33" i="10"/>
  <c r="F43" i="10" s="1"/>
  <c r="E33" i="10"/>
  <c r="E43" i="10" s="1"/>
  <c r="D33" i="10"/>
  <c r="D43" i="10" s="1"/>
  <c r="C33" i="10"/>
  <c r="C43" i="10" s="1"/>
  <c r="K32" i="10"/>
  <c r="J32" i="10"/>
  <c r="I32" i="10"/>
  <c r="H32" i="10"/>
  <c r="F32" i="10"/>
  <c r="E32" i="10"/>
  <c r="D32" i="10"/>
  <c r="C32" i="10"/>
  <c r="K31" i="10"/>
  <c r="J31" i="10"/>
  <c r="I31" i="10"/>
  <c r="H31" i="10"/>
  <c r="F31" i="10"/>
  <c r="E31" i="10"/>
  <c r="D31" i="10"/>
  <c r="C31" i="10"/>
  <c r="K30" i="10"/>
  <c r="J30" i="10"/>
  <c r="I30" i="10"/>
  <c r="H30" i="10"/>
  <c r="F30" i="10"/>
  <c r="E30" i="10"/>
  <c r="D30" i="10"/>
  <c r="C30" i="10"/>
  <c r="K29" i="10"/>
  <c r="J29" i="10"/>
  <c r="I29" i="10"/>
  <c r="H29" i="10"/>
  <c r="F29" i="10"/>
  <c r="E29" i="10"/>
  <c r="D29" i="10"/>
  <c r="C29" i="10"/>
  <c r="F24" i="10"/>
  <c r="E24" i="10"/>
  <c r="D24" i="10"/>
  <c r="C24" i="10"/>
  <c r="F23" i="10"/>
  <c r="E23" i="10"/>
  <c r="D23" i="10"/>
  <c r="C23" i="10"/>
  <c r="F22" i="10"/>
  <c r="F42" i="10" s="1"/>
  <c r="E22" i="10"/>
  <c r="E42" i="10" s="1"/>
  <c r="C22" i="10"/>
  <c r="F21" i="10"/>
  <c r="F41" i="10" s="1"/>
  <c r="E21" i="10"/>
  <c r="E41" i="10" s="1"/>
  <c r="C21" i="10"/>
  <c r="F20" i="10"/>
  <c r="F40" i="10" s="1"/>
  <c r="E20" i="10"/>
  <c r="E40" i="10" s="1"/>
  <c r="C20" i="10"/>
  <c r="F19" i="10"/>
  <c r="F39" i="10" s="1"/>
  <c r="E19" i="10"/>
  <c r="E39" i="10" s="1"/>
  <c r="C19" i="10"/>
  <c r="H9" i="10"/>
  <c r="C9" i="10"/>
  <c r="C73" i="9"/>
  <c r="F88" i="9"/>
  <c r="E88" i="9"/>
  <c r="D88" i="9"/>
  <c r="C88" i="9"/>
  <c r="F87" i="9"/>
  <c r="E87" i="9"/>
  <c r="D87" i="9"/>
  <c r="C87" i="9"/>
  <c r="F86" i="9"/>
  <c r="E86" i="9"/>
  <c r="D86" i="9"/>
  <c r="C86" i="9"/>
  <c r="F85" i="9"/>
  <c r="E85" i="9"/>
  <c r="D85" i="9"/>
  <c r="C85" i="9"/>
  <c r="F84" i="9"/>
  <c r="E84" i="9"/>
  <c r="D84" i="9"/>
  <c r="C84" i="9"/>
  <c r="F83" i="9"/>
  <c r="E83" i="9"/>
  <c r="D83" i="9"/>
  <c r="C83" i="9"/>
  <c r="K78" i="9"/>
  <c r="J78" i="9"/>
  <c r="I78" i="9"/>
  <c r="H78" i="9"/>
  <c r="F78" i="9"/>
  <c r="E78" i="9"/>
  <c r="D78" i="9"/>
  <c r="C78" i="9"/>
  <c r="K77" i="9"/>
  <c r="J77" i="9"/>
  <c r="I77" i="9"/>
  <c r="H77" i="9"/>
  <c r="F77" i="9"/>
  <c r="E77" i="9"/>
  <c r="D77" i="9"/>
  <c r="C77" i="9"/>
  <c r="K76" i="9"/>
  <c r="J76" i="9"/>
  <c r="I76" i="9"/>
  <c r="H76" i="9"/>
  <c r="F76" i="9"/>
  <c r="E76" i="9"/>
  <c r="D76" i="9"/>
  <c r="C76" i="9"/>
  <c r="K75" i="9"/>
  <c r="J75" i="9"/>
  <c r="I75" i="9"/>
  <c r="H75" i="9"/>
  <c r="F75" i="9"/>
  <c r="E75" i="9"/>
  <c r="D75" i="9"/>
  <c r="C75" i="9"/>
  <c r="K74" i="9"/>
  <c r="J74" i="9"/>
  <c r="I74" i="9"/>
  <c r="H74" i="9"/>
  <c r="F74" i="9"/>
  <c r="E74" i="9"/>
  <c r="D74" i="9"/>
  <c r="C74" i="9"/>
  <c r="K73" i="9"/>
  <c r="J73" i="9"/>
  <c r="I73" i="9"/>
  <c r="H73" i="9"/>
  <c r="F73" i="9"/>
  <c r="E73" i="9"/>
  <c r="D73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K58" i="9"/>
  <c r="J58" i="9"/>
  <c r="I58" i="9"/>
  <c r="H58" i="9"/>
  <c r="F58" i="9"/>
  <c r="E58" i="9"/>
  <c r="D58" i="9"/>
  <c r="C58" i="9"/>
  <c r="K57" i="9"/>
  <c r="J57" i="9"/>
  <c r="I57" i="9"/>
  <c r="H57" i="9"/>
  <c r="F57" i="9"/>
  <c r="E57" i="9"/>
  <c r="D57" i="9"/>
  <c r="C57" i="9"/>
  <c r="K56" i="9"/>
  <c r="J56" i="9"/>
  <c r="I56" i="9"/>
  <c r="H56" i="9"/>
  <c r="F56" i="9"/>
  <c r="E56" i="9"/>
  <c r="D56" i="9"/>
  <c r="C56" i="9"/>
  <c r="K55" i="9"/>
  <c r="J55" i="9"/>
  <c r="I55" i="9"/>
  <c r="H55" i="9"/>
  <c r="F55" i="9"/>
  <c r="E55" i="9"/>
  <c r="D55" i="9"/>
  <c r="C55" i="9"/>
  <c r="K54" i="9"/>
  <c r="J54" i="9"/>
  <c r="I54" i="9"/>
  <c r="H54" i="9"/>
  <c r="F54" i="9"/>
  <c r="E54" i="9"/>
  <c r="D54" i="9"/>
  <c r="C54" i="9"/>
  <c r="K53" i="9"/>
  <c r="J53" i="9"/>
  <c r="I53" i="9"/>
  <c r="H53" i="9"/>
  <c r="F53" i="9"/>
  <c r="E53" i="9"/>
  <c r="D53" i="9"/>
  <c r="C53" i="9"/>
  <c r="D39" i="9"/>
  <c r="C39" i="9"/>
  <c r="K34" i="9"/>
  <c r="J34" i="9"/>
  <c r="I34" i="9"/>
  <c r="H34" i="9"/>
  <c r="F34" i="9"/>
  <c r="E34" i="9"/>
  <c r="D34" i="9"/>
  <c r="C34" i="9"/>
  <c r="K33" i="9"/>
  <c r="J33" i="9"/>
  <c r="I33" i="9"/>
  <c r="H33" i="9"/>
  <c r="F33" i="9"/>
  <c r="E33" i="9"/>
  <c r="D33" i="9"/>
  <c r="C33" i="9"/>
  <c r="K32" i="9"/>
  <c r="J32" i="9"/>
  <c r="I32" i="9"/>
  <c r="H32" i="9"/>
  <c r="F32" i="9"/>
  <c r="E32" i="9"/>
  <c r="D32" i="9"/>
  <c r="C32" i="9"/>
  <c r="K31" i="9"/>
  <c r="J31" i="9"/>
  <c r="I31" i="9"/>
  <c r="H31" i="9"/>
  <c r="F31" i="9"/>
  <c r="E31" i="9"/>
  <c r="D31" i="9"/>
  <c r="C31" i="9"/>
  <c r="K30" i="9"/>
  <c r="J30" i="9"/>
  <c r="I30" i="9"/>
  <c r="H30" i="9"/>
  <c r="F30" i="9"/>
  <c r="E30" i="9"/>
  <c r="D30" i="9"/>
  <c r="C30" i="9"/>
  <c r="K29" i="9"/>
  <c r="J29" i="9"/>
  <c r="I29" i="9"/>
  <c r="H29" i="9"/>
  <c r="F29" i="9"/>
  <c r="E29" i="9"/>
  <c r="D29" i="9"/>
  <c r="C29" i="9"/>
  <c r="F24" i="9"/>
  <c r="F44" i="9" s="1"/>
  <c r="E24" i="9"/>
  <c r="E44" i="9" s="1"/>
  <c r="D24" i="9"/>
  <c r="C24" i="9"/>
  <c r="F23" i="9"/>
  <c r="F43" i="9" s="1"/>
  <c r="E23" i="9"/>
  <c r="E43" i="9" s="1"/>
  <c r="D23" i="9"/>
  <c r="C23" i="9"/>
  <c r="F22" i="9"/>
  <c r="F42" i="9" s="1"/>
  <c r="E22" i="9"/>
  <c r="E42" i="9" s="1"/>
  <c r="D22" i="9"/>
  <c r="C22" i="9"/>
  <c r="F21" i="9"/>
  <c r="F41" i="9" s="1"/>
  <c r="E21" i="9"/>
  <c r="E41" i="9" s="1"/>
  <c r="D21" i="9"/>
  <c r="C21" i="9"/>
  <c r="F20" i="9"/>
  <c r="F40" i="9" s="1"/>
  <c r="E20" i="9"/>
  <c r="E40" i="9" s="1"/>
  <c r="D20" i="9"/>
  <c r="C20" i="9"/>
  <c r="F19" i="9"/>
  <c r="F39" i="9" s="1"/>
  <c r="E19" i="9"/>
  <c r="E39" i="9" s="1"/>
  <c r="D19" i="9"/>
  <c r="C19" i="9"/>
  <c r="K14" i="9"/>
  <c r="J14" i="9"/>
  <c r="I14" i="9"/>
  <c r="H14" i="9"/>
  <c r="F14" i="9"/>
  <c r="E14" i="9"/>
  <c r="D14" i="9"/>
  <c r="C14" i="9"/>
  <c r="K13" i="9"/>
  <c r="J13" i="9"/>
  <c r="I13" i="9"/>
  <c r="H13" i="9"/>
  <c r="F13" i="9"/>
  <c r="E13" i="9"/>
  <c r="D13" i="9"/>
  <c r="C13" i="9"/>
  <c r="K12" i="9"/>
  <c r="J12" i="9"/>
  <c r="I12" i="9"/>
  <c r="H12" i="9"/>
  <c r="F12" i="9"/>
  <c r="E12" i="9"/>
  <c r="D12" i="9"/>
  <c r="C12" i="9"/>
  <c r="K11" i="9"/>
  <c r="J11" i="9"/>
  <c r="I11" i="9"/>
  <c r="H11" i="9"/>
  <c r="F11" i="9"/>
  <c r="E11" i="9"/>
  <c r="D11" i="9"/>
  <c r="C11" i="9"/>
  <c r="K10" i="9"/>
  <c r="J10" i="9"/>
  <c r="I10" i="9"/>
  <c r="H10" i="9"/>
  <c r="F10" i="9"/>
  <c r="E10" i="9"/>
  <c r="D10" i="9"/>
  <c r="C10" i="9"/>
  <c r="K9" i="9"/>
  <c r="J9" i="9"/>
  <c r="I9" i="9"/>
  <c r="H9" i="9"/>
  <c r="F9" i="9"/>
  <c r="E9" i="9"/>
  <c r="D9" i="9"/>
  <c r="C9" i="9"/>
  <c r="C63" i="8"/>
  <c r="H53" i="8"/>
  <c r="C53" i="8"/>
  <c r="C19" i="8"/>
  <c r="H9" i="8"/>
  <c r="C9" i="8"/>
  <c r="F88" i="8"/>
  <c r="E88" i="8"/>
  <c r="D88" i="8"/>
  <c r="C88" i="8"/>
  <c r="F87" i="8"/>
  <c r="E87" i="8"/>
  <c r="D87" i="8"/>
  <c r="C87" i="8"/>
  <c r="F86" i="8"/>
  <c r="E86" i="8"/>
  <c r="D86" i="8"/>
  <c r="C86" i="8"/>
  <c r="F85" i="8"/>
  <c r="E85" i="8"/>
  <c r="D85" i="8"/>
  <c r="C85" i="8"/>
  <c r="F84" i="8"/>
  <c r="E84" i="8"/>
  <c r="D84" i="8"/>
  <c r="C84" i="8"/>
  <c r="F83" i="8"/>
  <c r="E83" i="8"/>
  <c r="D83" i="8"/>
  <c r="C83" i="8"/>
  <c r="K78" i="8"/>
  <c r="J78" i="8"/>
  <c r="I78" i="8"/>
  <c r="H78" i="8"/>
  <c r="F78" i="8"/>
  <c r="E78" i="8"/>
  <c r="D78" i="8"/>
  <c r="C78" i="8"/>
  <c r="K77" i="8"/>
  <c r="J77" i="8"/>
  <c r="I77" i="8"/>
  <c r="H77" i="8"/>
  <c r="F77" i="8"/>
  <c r="E77" i="8"/>
  <c r="D77" i="8"/>
  <c r="C77" i="8"/>
  <c r="K76" i="8"/>
  <c r="J76" i="8"/>
  <c r="I76" i="8"/>
  <c r="H76" i="8"/>
  <c r="F76" i="8"/>
  <c r="E76" i="8"/>
  <c r="D76" i="8"/>
  <c r="C76" i="8"/>
  <c r="K75" i="8"/>
  <c r="J75" i="8"/>
  <c r="I75" i="8"/>
  <c r="H75" i="8"/>
  <c r="F75" i="8"/>
  <c r="E75" i="8"/>
  <c r="D75" i="8"/>
  <c r="C75" i="8"/>
  <c r="K74" i="8"/>
  <c r="J74" i="8"/>
  <c r="I74" i="8"/>
  <c r="H74" i="8"/>
  <c r="F74" i="8"/>
  <c r="E74" i="8"/>
  <c r="D74" i="8"/>
  <c r="C74" i="8"/>
  <c r="K73" i="8"/>
  <c r="J73" i="8"/>
  <c r="I73" i="8"/>
  <c r="H73" i="8"/>
  <c r="F73" i="8"/>
  <c r="E73" i="8"/>
  <c r="D73" i="8"/>
  <c r="C73" i="8"/>
  <c r="F68" i="8"/>
  <c r="E68" i="8"/>
  <c r="D68" i="8"/>
  <c r="C68" i="8"/>
  <c r="F67" i="8"/>
  <c r="E67" i="8"/>
  <c r="D67" i="8"/>
  <c r="C67" i="8"/>
  <c r="F63" i="8"/>
  <c r="E63" i="8"/>
  <c r="D63" i="8"/>
  <c r="K58" i="8"/>
  <c r="J58" i="8"/>
  <c r="I58" i="8"/>
  <c r="H58" i="8"/>
  <c r="F58" i="8"/>
  <c r="E58" i="8"/>
  <c r="D58" i="8"/>
  <c r="C58" i="8"/>
  <c r="K57" i="8"/>
  <c r="J57" i="8"/>
  <c r="I57" i="8"/>
  <c r="H57" i="8"/>
  <c r="F57" i="8"/>
  <c r="E57" i="8"/>
  <c r="D57" i="8"/>
  <c r="C57" i="8"/>
  <c r="K53" i="8"/>
  <c r="J53" i="8"/>
  <c r="I53" i="8"/>
  <c r="F53" i="8"/>
  <c r="E53" i="8"/>
  <c r="D53" i="8"/>
  <c r="D39" i="8"/>
  <c r="C39" i="8"/>
  <c r="K34" i="8"/>
  <c r="J34" i="8"/>
  <c r="I34" i="8"/>
  <c r="H34" i="8"/>
  <c r="F34" i="8"/>
  <c r="E34" i="8"/>
  <c r="D34" i="8"/>
  <c r="C34" i="8"/>
  <c r="K33" i="8"/>
  <c r="J33" i="8"/>
  <c r="I33" i="8"/>
  <c r="H33" i="8"/>
  <c r="F33" i="8"/>
  <c r="E33" i="8"/>
  <c r="D33" i="8"/>
  <c r="C33" i="8"/>
  <c r="K32" i="8"/>
  <c r="J32" i="8"/>
  <c r="I32" i="8"/>
  <c r="H32" i="8"/>
  <c r="F32" i="8"/>
  <c r="E32" i="8"/>
  <c r="D32" i="8"/>
  <c r="C32" i="8"/>
  <c r="K31" i="8"/>
  <c r="J31" i="8"/>
  <c r="I31" i="8"/>
  <c r="H31" i="8"/>
  <c r="F31" i="8"/>
  <c r="E31" i="8"/>
  <c r="D31" i="8"/>
  <c r="C31" i="8"/>
  <c r="K30" i="8"/>
  <c r="J30" i="8"/>
  <c r="I30" i="8"/>
  <c r="H30" i="8"/>
  <c r="F30" i="8"/>
  <c r="E30" i="8"/>
  <c r="D30" i="8"/>
  <c r="C30" i="8"/>
  <c r="K29" i="8"/>
  <c r="J29" i="8"/>
  <c r="I29" i="8"/>
  <c r="H29" i="8"/>
  <c r="F29" i="8"/>
  <c r="E29" i="8"/>
  <c r="D29" i="8"/>
  <c r="C29" i="8"/>
  <c r="F24" i="8"/>
  <c r="F44" i="8" s="1"/>
  <c r="E24" i="8"/>
  <c r="E44" i="8" s="1"/>
  <c r="D24" i="8"/>
  <c r="C24" i="8"/>
  <c r="F23" i="8"/>
  <c r="F43" i="8" s="1"/>
  <c r="E23" i="8"/>
  <c r="E43" i="8" s="1"/>
  <c r="D23" i="8"/>
  <c r="C23" i="8"/>
  <c r="F19" i="8"/>
  <c r="F39" i="8" s="1"/>
  <c r="E19" i="8"/>
  <c r="E39" i="8" s="1"/>
  <c r="D19" i="8"/>
  <c r="K14" i="8"/>
  <c r="J14" i="8"/>
  <c r="I14" i="8"/>
  <c r="H14" i="8"/>
  <c r="F14" i="8"/>
  <c r="E14" i="8"/>
  <c r="D14" i="8"/>
  <c r="C14" i="8"/>
  <c r="K13" i="8"/>
  <c r="J13" i="8"/>
  <c r="I13" i="8"/>
  <c r="H13" i="8"/>
  <c r="F13" i="8"/>
  <c r="E13" i="8"/>
  <c r="D13" i="8"/>
  <c r="C13" i="8"/>
  <c r="K9" i="8"/>
  <c r="J9" i="8"/>
  <c r="I9" i="8"/>
  <c r="F9" i="8"/>
  <c r="E9" i="8"/>
  <c r="D9" i="8"/>
  <c r="F88" i="7"/>
  <c r="E88" i="7"/>
  <c r="D88" i="7"/>
  <c r="C88" i="7"/>
  <c r="F87" i="7"/>
  <c r="E87" i="7"/>
  <c r="D87" i="7"/>
  <c r="C87" i="7"/>
  <c r="F86" i="7"/>
  <c r="E86" i="7"/>
  <c r="D86" i="7"/>
  <c r="C86" i="7"/>
  <c r="F85" i="7"/>
  <c r="E85" i="7"/>
  <c r="D85" i="7"/>
  <c r="C85" i="7"/>
  <c r="F84" i="7"/>
  <c r="E84" i="7"/>
  <c r="D84" i="7"/>
  <c r="C84" i="7"/>
  <c r="F83" i="7"/>
  <c r="E83" i="7"/>
  <c r="D83" i="7"/>
  <c r="C83" i="7"/>
  <c r="K78" i="7"/>
  <c r="J78" i="7"/>
  <c r="I78" i="7"/>
  <c r="H78" i="7"/>
  <c r="F78" i="7"/>
  <c r="E78" i="7"/>
  <c r="D78" i="7"/>
  <c r="C78" i="7"/>
  <c r="K77" i="7"/>
  <c r="J77" i="7"/>
  <c r="I77" i="7"/>
  <c r="H77" i="7"/>
  <c r="F77" i="7"/>
  <c r="E77" i="7"/>
  <c r="D77" i="7"/>
  <c r="C77" i="7"/>
  <c r="K76" i="7"/>
  <c r="J76" i="7"/>
  <c r="I76" i="7"/>
  <c r="H76" i="7"/>
  <c r="F76" i="7"/>
  <c r="E76" i="7"/>
  <c r="D76" i="7"/>
  <c r="C76" i="7"/>
  <c r="K75" i="7"/>
  <c r="J75" i="7"/>
  <c r="I75" i="7"/>
  <c r="H75" i="7"/>
  <c r="F75" i="7"/>
  <c r="E75" i="7"/>
  <c r="D75" i="7"/>
  <c r="C75" i="7"/>
  <c r="K74" i="7"/>
  <c r="J74" i="7"/>
  <c r="I74" i="7"/>
  <c r="H74" i="7"/>
  <c r="F74" i="7"/>
  <c r="E74" i="7"/>
  <c r="D74" i="7"/>
  <c r="C74" i="7"/>
  <c r="K73" i="7"/>
  <c r="J73" i="7"/>
  <c r="I73" i="7"/>
  <c r="H73" i="7"/>
  <c r="F73" i="7"/>
  <c r="E73" i="7"/>
  <c r="D73" i="7"/>
  <c r="C73" i="7"/>
  <c r="F68" i="7"/>
  <c r="E68" i="7"/>
  <c r="D68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K58" i="7"/>
  <c r="J58" i="7"/>
  <c r="I58" i="7"/>
  <c r="H58" i="7"/>
  <c r="F58" i="7"/>
  <c r="E58" i="7"/>
  <c r="D58" i="7"/>
  <c r="C58" i="7"/>
  <c r="K57" i="7"/>
  <c r="J57" i="7"/>
  <c r="I57" i="7"/>
  <c r="H57" i="7"/>
  <c r="F57" i="7"/>
  <c r="E57" i="7"/>
  <c r="D57" i="7"/>
  <c r="C57" i="7"/>
  <c r="K56" i="7"/>
  <c r="J56" i="7"/>
  <c r="I56" i="7"/>
  <c r="H56" i="7"/>
  <c r="F56" i="7"/>
  <c r="E56" i="7"/>
  <c r="D56" i="7"/>
  <c r="C56" i="7"/>
  <c r="K55" i="7"/>
  <c r="J55" i="7"/>
  <c r="I55" i="7"/>
  <c r="H55" i="7"/>
  <c r="F55" i="7"/>
  <c r="E55" i="7"/>
  <c r="D55" i="7"/>
  <c r="C55" i="7"/>
  <c r="K54" i="7"/>
  <c r="J54" i="7"/>
  <c r="I54" i="7"/>
  <c r="H54" i="7"/>
  <c r="F54" i="7"/>
  <c r="E54" i="7"/>
  <c r="D54" i="7"/>
  <c r="C54" i="7"/>
  <c r="K53" i="7"/>
  <c r="J53" i="7"/>
  <c r="I53" i="7"/>
  <c r="H53" i="7"/>
  <c r="F53" i="7"/>
  <c r="E53" i="7"/>
  <c r="D53" i="7"/>
  <c r="C53" i="7"/>
  <c r="D39" i="7"/>
  <c r="C39" i="7"/>
  <c r="K34" i="7"/>
  <c r="J34" i="7"/>
  <c r="I34" i="7"/>
  <c r="H34" i="7"/>
  <c r="F34" i="7"/>
  <c r="E34" i="7"/>
  <c r="D34" i="7"/>
  <c r="C34" i="7"/>
  <c r="K33" i="7"/>
  <c r="J33" i="7"/>
  <c r="I33" i="7"/>
  <c r="H33" i="7"/>
  <c r="F33" i="7"/>
  <c r="E33" i="7"/>
  <c r="D33" i="7"/>
  <c r="C33" i="7"/>
  <c r="K32" i="7"/>
  <c r="J32" i="7"/>
  <c r="I32" i="7"/>
  <c r="H32" i="7"/>
  <c r="F32" i="7"/>
  <c r="E32" i="7"/>
  <c r="D32" i="7"/>
  <c r="C32" i="7"/>
  <c r="K31" i="7"/>
  <c r="J31" i="7"/>
  <c r="I31" i="7"/>
  <c r="H31" i="7"/>
  <c r="F31" i="7"/>
  <c r="E31" i="7"/>
  <c r="D31" i="7"/>
  <c r="C31" i="7"/>
  <c r="K30" i="7"/>
  <c r="J30" i="7"/>
  <c r="I30" i="7"/>
  <c r="H30" i="7"/>
  <c r="F30" i="7"/>
  <c r="E30" i="7"/>
  <c r="D30" i="7"/>
  <c r="C30" i="7"/>
  <c r="K29" i="7"/>
  <c r="J29" i="7"/>
  <c r="I29" i="7"/>
  <c r="H29" i="7"/>
  <c r="F29" i="7"/>
  <c r="E29" i="7"/>
  <c r="D29" i="7"/>
  <c r="C29" i="7"/>
  <c r="F24" i="7"/>
  <c r="F44" i="7" s="1"/>
  <c r="E24" i="7"/>
  <c r="E44" i="7" s="1"/>
  <c r="D24" i="7"/>
  <c r="C24" i="7"/>
  <c r="F23" i="7"/>
  <c r="F43" i="7" s="1"/>
  <c r="E23" i="7"/>
  <c r="E43" i="7" s="1"/>
  <c r="D23" i="7"/>
  <c r="C23" i="7"/>
  <c r="F22" i="7"/>
  <c r="F42" i="7" s="1"/>
  <c r="E22" i="7"/>
  <c r="E42" i="7" s="1"/>
  <c r="D22" i="7"/>
  <c r="C22" i="7"/>
  <c r="F21" i="7"/>
  <c r="F41" i="7" s="1"/>
  <c r="E21" i="7"/>
  <c r="E41" i="7" s="1"/>
  <c r="D21" i="7"/>
  <c r="C21" i="7"/>
  <c r="F20" i="7"/>
  <c r="F40" i="7" s="1"/>
  <c r="E20" i="7"/>
  <c r="E40" i="7" s="1"/>
  <c r="D20" i="7"/>
  <c r="C20" i="7"/>
  <c r="F19" i="7"/>
  <c r="F39" i="7" s="1"/>
  <c r="E19" i="7"/>
  <c r="E39" i="7" s="1"/>
  <c r="D19" i="7"/>
  <c r="C19" i="7"/>
  <c r="K14" i="7"/>
  <c r="J14" i="7"/>
  <c r="I14" i="7"/>
  <c r="H14" i="7"/>
  <c r="F14" i="7"/>
  <c r="E14" i="7"/>
  <c r="D14" i="7"/>
  <c r="C14" i="7"/>
  <c r="K13" i="7"/>
  <c r="J13" i="7"/>
  <c r="I13" i="7"/>
  <c r="H13" i="7"/>
  <c r="F13" i="7"/>
  <c r="E13" i="7"/>
  <c r="D13" i="7"/>
  <c r="C13" i="7"/>
  <c r="K12" i="7"/>
  <c r="J12" i="7"/>
  <c r="I12" i="7"/>
  <c r="H12" i="7"/>
  <c r="F12" i="7"/>
  <c r="E12" i="7"/>
  <c r="D12" i="7"/>
  <c r="C12" i="7"/>
  <c r="K11" i="7"/>
  <c r="J11" i="7"/>
  <c r="I11" i="7"/>
  <c r="H11" i="7"/>
  <c r="F11" i="7"/>
  <c r="E11" i="7"/>
  <c r="D11" i="7"/>
  <c r="C11" i="7"/>
  <c r="K10" i="7"/>
  <c r="J10" i="7"/>
  <c r="I10" i="7"/>
  <c r="H10" i="7"/>
  <c r="F10" i="7"/>
  <c r="E10" i="7"/>
  <c r="D10" i="7"/>
  <c r="C10" i="7"/>
  <c r="K9" i="7"/>
  <c r="J9" i="7"/>
  <c r="I9" i="7"/>
  <c r="H9" i="7"/>
  <c r="F9" i="7"/>
  <c r="E9" i="7"/>
  <c r="D9" i="7"/>
  <c r="C9" i="7"/>
  <c r="F88" i="6"/>
  <c r="E88" i="6"/>
  <c r="D88" i="6"/>
  <c r="C88" i="6"/>
  <c r="F87" i="6"/>
  <c r="E87" i="6"/>
  <c r="D87" i="6"/>
  <c r="C87" i="6"/>
  <c r="F86" i="6"/>
  <c r="E86" i="6"/>
  <c r="D86" i="6"/>
  <c r="C86" i="6"/>
  <c r="F85" i="6"/>
  <c r="E85" i="6"/>
  <c r="D85" i="6"/>
  <c r="C85" i="6"/>
  <c r="F84" i="6"/>
  <c r="E84" i="6"/>
  <c r="D84" i="6"/>
  <c r="C84" i="6"/>
  <c r="F83" i="6"/>
  <c r="E83" i="6"/>
  <c r="D83" i="6"/>
  <c r="C83" i="6"/>
  <c r="K78" i="6"/>
  <c r="J78" i="6"/>
  <c r="I78" i="6"/>
  <c r="H78" i="6"/>
  <c r="F78" i="6"/>
  <c r="E78" i="6"/>
  <c r="D78" i="6"/>
  <c r="C78" i="6"/>
  <c r="K77" i="6"/>
  <c r="J77" i="6"/>
  <c r="I77" i="6"/>
  <c r="H77" i="6"/>
  <c r="F77" i="6"/>
  <c r="E77" i="6"/>
  <c r="D77" i="6"/>
  <c r="C77" i="6"/>
  <c r="K76" i="6"/>
  <c r="J76" i="6"/>
  <c r="I76" i="6"/>
  <c r="H76" i="6"/>
  <c r="F76" i="6"/>
  <c r="E76" i="6"/>
  <c r="D76" i="6"/>
  <c r="C76" i="6"/>
  <c r="K75" i="6"/>
  <c r="J75" i="6"/>
  <c r="I75" i="6"/>
  <c r="H75" i="6"/>
  <c r="F75" i="6"/>
  <c r="E75" i="6"/>
  <c r="D75" i="6"/>
  <c r="C75" i="6"/>
  <c r="K74" i="6"/>
  <c r="J74" i="6"/>
  <c r="I74" i="6"/>
  <c r="H74" i="6"/>
  <c r="F74" i="6"/>
  <c r="E74" i="6"/>
  <c r="D74" i="6"/>
  <c r="C74" i="6"/>
  <c r="K73" i="6"/>
  <c r="J73" i="6"/>
  <c r="I73" i="6"/>
  <c r="H73" i="6"/>
  <c r="F73" i="6"/>
  <c r="E73" i="6"/>
  <c r="D73" i="6"/>
  <c r="C73" i="6"/>
  <c r="F68" i="6"/>
  <c r="E68" i="6"/>
  <c r="D68" i="6"/>
  <c r="C68" i="6"/>
  <c r="F67" i="6"/>
  <c r="E67" i="6"/>
  <c r="D67" i="6"/>
  <c r="C67" i="6"/>
  <c r="F66" i="6"/>
  <c r="E66" i="6"/>
  <c r="D66" i="6"/>
  <c r="C66" i="6"/>
  <c r="F65" i="6"/>
  <c r="E65" i="6"/>
  <c r="D65" i="6"/>
  <c r="C65" i="6"/>
  <c r="F64" i="6"/>
  <c r="E64" i="6"/>
  <c r="D64" i="6"/>
  <c r="C64" i="6"/>
  <c r="F63" i="6"/>
  <c r="E63" i="6"/>
  <c r="D63" i="6"/>
  <c r="C63" i="6"/>
  <c r="K58" i="6"/>
  <c r="J58" i="6"/>
  <c r="I58" i="6"/>
  <c r="H58" i="6"/>
  <c r="F58" i="6"/>
  <c r="E58" i="6"/>
  <c r="D58" i="6"/>
  <c r="C58" i="6"/>
  <c r="K57" i="6"/>
  <c r="J57" i="6"/>
  <c r="I57" i="6"/>
  <c r="H57" i="6"/>
  <c r="F57" i="6"/>
  <c r="E57" i="6"/>
  <c r="D57" i="6"/>
  <c r="C57" i="6"/>
  <c r="K56" i="6"/>
  <c r="J56" i="6"/>
  <c r="I56" i="6"/>
  <c r="H56" i="6"/>
  <c r="F56" i="6"/>
  <c r="E56" i="6"/>
  <c r="D56" i="6"/>
  <c r="C56" i="6"/>
  <c r="K55" i="6"/>
  <c r="J55" i="6"/>
  <c r="I55" i="6"/>
  <c r="H55" i="6"/>
  <c r="F55" i="6"/>
  <c r="E55" i="6"/>
  <c r="D55" i="6"/>
  <c r="C55" i="6"/>
  <c r="K54" i="6"/>
  <c r="J54" i="6"/>
  <c r="I54" i="6"/>
  <c r="H54" i="6"/>
  <c r="F54" i="6"/>
  <c r="E54" i="6"/>
  <c r="D54" i="6"/>
  <c r="C54" i="6"/>
  <c r="K53" i="6"/>
  <c r="J53" i="6"/>
  <c r="I53" i="6"/>
  <c r="H53" i="6"/>
  <c r="F53" i="6"/>
  <c r="E53" i="6"/>
  <c r="D53" i="6"/>
  <c r="C53" i="6"/>
  <c r="D39" i="6"/>
  <c r="C39" i="6"/>
  <c r="K34" i="6"/>
  <c r="J34" i="6"/>
  <c r="I34" i="6"/>
  <c r="H34" i="6"/>
  <c r="F34" i="6"/>
  <c r="E34" i="6"/>
  <c r="D34" i="6"/>
  <c r="C34" i="6"/>
  <c r="K33" i="6"/>
  <c r="J33" i="6"/>
  <c r="I33" i="6"/>
  <c r="H33" i="6"/>
  <c r="F33" i="6"/>
  <c r="E33" i="6"/>
  <c r="D33" i="6"/>
  <c r="C33" i="6"/>
  <c r="K32" i="6"/>
  <c r="J32" i="6"/>
  <c r="I32" i="6"/>
  <c r="H32" i="6"/>
  <c r="F32" i="6"/>
  <c r="E32" i="6"/>
  <c r="D32" i="6"/>
  <c r="C32" i="6"/>
  <c r="K31" i="6"/>
  <c r="J31" i="6"/>
  <c r="I31" i="6"/>
  <c r="H31" i="6"/>
  <c r="F31" i="6"/>
  <c r="E31" i="6"/>
  <c r="D31" i="6"/>
  <c r="C31" i="6"/>
  <c r="K30" i="6"/>
  <c r="J30" i="6"/>
  <c r="I30" i="6"/>
  <c r="H30" i="6"/>
  <c r="F30" i="6"/>
  <c r="E30" i="6"/>
  <c r="D30" i="6"/>
  <c r="C30" i="6"/>
  <c r="K29" i="6"/>
  <c r="J29" i="6"/>
  <c r="I29" i="6"/>
  <c r="H29" i="6"/>
  <c r="F29" i="6"/>
  <c r="E29" i="6"/>
  <c r="D29" i="6"/>
  <c r="C29" i="6"/>
  <c r="F24" i="6"/>
  <c r="F44" i="6" s="1"/>
  <c r="E24" i="6"/>
  <c r="E44" i="6" s="1"/>
  <c r="D24" i="6"/>
  <c r="C24" i="6"/>
  <c r="F23" i="6"/>
  <c r="F43" i="6" s="1"/>
  <c r="E23" i="6"/>
  <c r="E43" i="6" s="1"/>
  <c r="D23" i="6"/>
  <c r="C23" i="6"/>
  <c r="F22" i="6"/>
  <c r="F42" i="6" s="1"/>
  <c r="E22" i="6"/>
  <c r="E42" i="6" s="1"/>
  <c r="D22" i="6"/>
  <c r="C22" i="6"/>
  <c r="F21" i="6"/>
  <c r="F41" i="6" s="1"/>
  <c r="E21" i="6"/>
  <c r="E41" i="6" s="1"/>
  <c r="D21" i="6"/>
  <c r="C21" i="6"/>
  <c r="F20" i="6"/>
  <c r="F40" i="6" s="1"/>
  <c r="E20" i="6"/>
  <c r="E40" i="6" s="1"/>
  <c r="D20" i="6"/>
  <c r="C20" i="6"/>
  <c r="F19" i="6"/>
  <c r="F39" i="6" s="1"/>
  <c r="E19" i="6"/>
  <c r="E39" i="6" s="1"/>
  <c r="D19" i="6"/>
  <c r="C19" i="6"/>
  <c r="K14" i="6"/>
  <c r="J14" i="6"/>
  <c r="I14" i="6"/>
  <c r="H14" i="6"/>
  <c r="F14" i="6"/>
  <c r="E14" i="6"/>
  <c r="D14" i="6"/>
  <c r="C14" i="6"/>
  <c r="K13" i="6"/>
  <c r="J13" i="6"/>
  <c r="I13" i="6"/>
  <c r="H13" i="6"/>
  <c r="F13" i="6"/>
  <c r="E13" i="6"/>
  <c r="D13" i="6"/>
  <c r="C13" i="6"/>
  <c r="K12" i="6"/>
  <c r="J12" i="6"/>
  <c r="I12" i="6"/>
  <c r="H12" i="6"/>
  <c r="F12" i="6"/>
  <c r="E12" i="6"/>
  <c r="D12" i="6"/>
  <c r="C12" i="6"/>
  <c r="K11" i="6"/>
  <c r="J11" i="6"/>
  <c r="I11" i="6"/>
  <c r="H11" i="6"/>
  <c r="F11" i="6"/>
  <c r="E11" i="6"/>
  <c r="D11" i="6"/>
  <c r="C11" i="6"/>
  <c r="K10" i="6"/>
  <c r="J10" i="6"/>
  <c r="I10" i="6"/>
  <c r="H10" i="6"/>
  <c r="F10" i="6"/>
  <c r="E10" i="6"/>
  <c r="D10" i="6"/>
  <c r="C10" i="6"/>
  <c r="K9" i="6"/>
  <c r="J9" i="6"/>
  <c r="I9" i="6"/>
  <c r="H9" i="6"/>
  <c r="F9" i="6"/>
  <c r="E9" i="6"/>
  <c r="D9" i="6"/>
  <c r="C9" i="6"/>
  <c r="D39" i="5"/>
  <c r="F88" i="5"/>
  <c r="E88" i="5"/>
  <c r="D88" i="5"/>
  <c r="C88" i="5"/>
  <c r="F87" i="5"/>
  <c r="E87" i="5"/>
  <c r="D87" i="5"/>
  <c r="C87" i="5"/>
  <c r="F86" i="5"/>
  <c r="E86" i="5"/>
  <c r="D86" i="5"/>
  <c r="C86" i="5"/>
  <c r="F85" i="5"/>
  <c r="E85" i="5"/>
  <c r="D85" i="5"/>
  <c r="C85" i="5"/>
  <c r="F84" i="5"/>
  <c r="E84" i="5"/>
  <c r="D84" i="5"/>
  <c r="C84" i="5"/>
  <c r="F83" i="5"/>
  <c r="E83" i="5"/>
  <c r="D83" i="5"/>
  <c r="C83" i="5"/>
  <c r="K78" i="5"/>
  <c r="J78" i="5"/>
  <c r="I78" i="5"/>
  <c r="H78" i="5"/>
  <c r="F78" i="5"/>
  <c r="E78" i="5"/>
  <c r="D78" i="5"/>
  <c r="C78" i="5"/>
  <c r="K77" i="5"/>
  <c r="J77" i="5"/>
  <c r="I77" i="5"/>
  <c r="H77" i="5"/>
  <c r="F77" i="5"/>
  <c r="E77" i="5"/>
  <c r="D77" i="5"/>
  <c r="C77" i="5"/>
  <c r="K76" i="5"/>
  <c r="J76" i="5"/>
  <c r="I76" i="5"/>
  <c r="H76" i="5"/>
  <c r="F76" i="5"/>
  <c r="E76" i="5"/>
  <c r="D76" i="5"/>
  <c r="C76" i="5"/>
  <c r="K75" i="5"/>
  <c r="J75" i="5"/>
  <c r="I75" i="5"/>
  <c r="H75" i="5"/>
  <c r="F75" i="5"/>
  <c r="E75" i="5"/>
  <c r="D75" i="5"/>
  <c r="C75" i="5"/>
  <c r="K74" i="5"/>
  <c r="J74" i="5"/>
  <c r="I74" i="5"/>
  <c r="H74" i="5"/>
  <c r="F74" i="5"/>
  <c r="E74" i="5"/>
  <c r="D74" i="5"/>
  <c r="C74" i="5"/>
  <c r="K73" i="5"/>
  <c r="J73" i="5"/>
  <c r="I73" i="5"/>
  <c r="H73" i="5"/>
  <c r="F73" i="5"/>
  <c r="E73" i="5"/>
  <c r="D73" i="5"/>
  <c r="C73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K58" i="5"/>
  <c r="J58" i="5"/>
  <c r="I58" i="5"/>
  <c r="H58" i="5"/>
  <c r="F58" i="5"/>
  <c r="E58" i="5"/>
  <c r="D58" i="5"/>
  <c r="C58" i="5"/>
  <c r="K57" i="5"/>
  <c r="J57" i="5"/>
  <c r="I57" i="5"/>
  <c r="H57" i="5"/>
  <c r="F57" i="5"/>
  <c r="E57" i="5"/>
  <c r="D57" i="5"/>
  <c r="C57" i="5"/>
  <c r="K56" i="5"/>
  <c r="J56" i="5"/>
  <c r="I56" i="5"/>
  <c r="H56" i="5"/>
  <c r="F56" i="5"/>
  <c r="E56" i="5"/>
  <c r="D56" i="5"/>
  <c r="C56" i="5"/>
  <c r="K55" i="5"/>
  <c r="J55" i="5"/>
  <c r="I55" i="5"/>
  <c r="H55" i="5"/>
  <c r="F55" i="5"/>
  <c r="E55" i="5"/>
  <c r="D55" i="5"/>
  <c r="C55" i="5"/>
  <c r="K54" i="5"/>
  <c r="J54" i="5"/>
  <c r="I54" i="5"/>
  <c r="H54" i="5"/>
  <c r="F54" i="5"/>
  <c r="E54" i="5"/>
  <c r="D54" i="5"/>
  <c r="C54" i="5"/>
  <c r="K53" i="5"/>
  <c r="J53" i="5"/>
  <c r="I53" i="5"/>
  <c r="H53" i="5"/>
  <c r="F53" i="5"/>
  <c r="E53" i="5"/>
  <c r="D53" i="5"/>
  <c r="C53" i="5"/>
  <c r="C39" i="5"/>
  <c r="K34" i="5"/>
  <c r="J34" i="5"/>
  <c r="I34" i="5"/>
  <c r="H34" i="5"/>
  <c r="F34" i="5"/>
  <c r="E34" i="5"/>
  <c r="D34" i="5"/>
  <c r="C34" i="5"/>
  <c r="K33" i="5"/>
  <c r="J33" i="5"/>
  <c r="I33" i="5"/>
  <c r="H33" i="5"/>
  <c r="F33" i="5"/>
  <c r="E33" i="5"/>
  <c r="D33" i="5"/>
  <c r="C33" i="5"/>
  <c r="K32" i="5"/>
  <c r="J32" i="5"/>
  <c r="I32" i="5"/>
  <c r="H32" i="5"/>
  <c r="F32" i="5"/>
  <c r="E32" i="5"/>
  <c r="D32" i="5"/>
  <c r="C32" i="5"/>
  <c r="K31" i="5"/>
  <c r="J31" i="5"/>
  <c r="I31" i="5"/>
  <c r="H31" i="5"/>
  <c r="F31" i="5"/>
  <c r="E31" i="5"/>
  <c r="D31" i="5"/>
  <c r="C31" i="5"/>
  <c r="K30" i="5"/>
  <c r="J30" i="5"/>
  <c r="I30" i="5"/>
  <c r="H30" i="5"/>
  <c r="F30" i="5"/>
  <c r="E30" i="5"/>
  <c r="D30" i="5"/>
  <c r="C30" i="5"/>
  <c r="K29" i="5"/>
  <c r="J29" i="5"/>
  <c r="I29" i="5"/>
  <c r="H29" i="5"/>
  <c r="F29" i="5"/>
  <c r="E29" i="5"/>
  <c r="D29" i="5"/>
  <c r="C29" i="5"/>
  <c r="F24" i="5"/>
  <c r="F44" i="5" s="1"/>
  <c r="E24" i="5"/>
  <c r="E44" i="5" s="1"/>
  <c r="D24" i="5"/>
  <c r="C24" i="5"/>
  <c r="F23" i="5"/>
  <c r="F43" i="5" s="1"/>
  <c r="E23" i="5"/>
  <c r="E43" i="5" s="1"/>
  <c r="D23" i="5"/>
  <c r="C23" i="5"/>
  <c r="F22" i="5"/>
  <c r="F42" i="5" s="1"/>
  <c r="E22" i="5"/>
  <c r="E42" i="5" s="1"/>
  <c r="D22" i="5"/>
  <c r="C22" i="5"/>
  <c r="F21" i="5"/>
  <c r="F41" i="5" s="1"/>
  <c r="E21" i="5"/>
  <c r="E41" i="5" s="1"/>
  <c r="D21" i="5"/>
  <c r="C21" i="5"/>
  <c r="F20" i="5"/>
  <c r="F40" i="5" s="1"/>
  <c r="E20" i="5"/>
  <c r="E40" i="5" s="1"/>
  <c r="D20" i="5"/>
  <c r="C20" i="5"/>
  <c r="F19" i="5"/>
  <c r="F39" i="5" s="1"/>
  <c r="E19" i="5"/>
  <c r="E39" i="5" s="1"/>
  <c r="D19" i="5"/>
  <c r="C19" i="5"/>
  <c r="K14" i="5"/>
  <c r="J14" i="5"/>
  <c r="I14" i="5"/>
  <c r="H14" i="5"/>
  <c r="F14" i="5"/>
  <c r="E14" i="5"/>
  <c r="D14" i="5"/>
  <c r="C14" i="5"/>
  <c r="K13" i="5"/>
  <c r="J13" i="5"/>
  <c r="I13" i="5"/>
  <c r="H13" i="5"/>
  <c r="F13" i="5"/>
  <c r="E13" i="5"/>
  <c r="D13" i="5"/>
  <c r="C13" i="5"/>
  <c r="K12" i="5"/>
  <c r="J12" i="5"/>
  <c r="I12" i="5"/>
  <c r="H12" i="5"/>
  <c r="F12" i="5"/>
  <c r="E12" i="5"/>
  <c r="D12" i="5"/>
  <c r="C12" i="5"/>
  <c r="K11" i="5"/>
  <c r="J11" i="5"/>
  <c r="I11" i="5"/>
  <c r="H11" i="5"/>
  <c r="F11" i="5"/>
  <c r="E11" i="5"/>
  <c r="D11" i="5"/>
  <c r="C11" i="5"/>
  <c r="K10" i="5"/>
  <c r="J10" i="5"/>
  <c r="I10" i="5"/>
  <c r="H10" i="5"/>
  <c r="F10" i="5"/>
  <c r="E10" i="5"/>
  <c r="D10" i="5"/>
  <c r="C10" i="5"/>
  <c r="K9" i="5"/>
  <c r="J9" i="5"/>
  <c r="I9" i="5"/>
  <c r="H9" i="5"/>
  <c r="F9" i="5"/>
  <c r="E9" i="5"/>
  <c r="D9" i="5"/>
  <c r="C9" i="5"/>
  <c r="E73" i="3"/>
  <c r="D83" i="3"/>
  <c r="D39" i="1"/>
  <c r="I29" i="1"/>
  <c r="D29" i="1"/>
  <c r="F39" i="1"/>
  <c r="C39" i="3"/>
  <c r="F29" i="3"/>
  <c r="E29" i="3"/>
  <c r="D29" i="3"/>
  <c r="C29" i="3"/>
  <c r="D39" i="3"/>
  <c r="D39" i="2"/>
  <c r="E39" i="1"/>
  <c r="C39" i="1"/>
  <c r="D19" i="3"/>
  <c r="C40" i="2"/>
  <c r="D40" i="2"/>
  <c r="C41" i="2"/>
  <c r="D41" i="2"/>
  <c r="C42" i="2"/>
  <c r="D42" i="2"/>
  <c r="C43" i="2"/>
  <c r="D43" i="2"/>
  <c r="C44" i="2"/>
  <c r="D44" i="2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C83" i="3"/>
  <c r="K78" i="3"/>
  <c r="J78" i="3"/>
  <c r="I78" i="3"/>
  <c r="H78" i="3"/>
  <c r="F78" i="3"/>
  <c r="E78" i="3"/>
  <c r="D78" i="3"/>
  <c r="C78" i="3"/>
  <c r="K77" i="3"/>
  <c r="J77" i="3"/>
  <c r="I77" i="3"/>
  <c r="H77" i="3"/>
  <c r="F77" i="3"/>
  <c r="E77" i="3"/>
  <c r="D77" i="3"/>
  <c r="C77" i="3"/>
  <c r="K76" i="3"/>
  <c r="J76" i="3"/>
  <c r="I76" i="3"/>
  <c r="H76" i="3"/>
  <c r="F76" i="3"/>
  <c r="E76" i="3"/>
  <c r="D76" i="3"/>
  <c r="C76" i="3"/>
  <c r="K75" i="3"/>
  <c r="J75" i="3"/>
  <c r="I75" i="3"/>
  <c r="H75" i="3"/>
  <c r="F75" i="3"/>
  <c r="E75" i="3"/>
  <c r="D75" i="3"/>
  <c r="C75" i="3"/>
  <c r="K74" i="3"/>
  <c r="J74" i="3"/>
  <c r="I74" i="3"/>
  <c r="H74" i="3"/>
  <c r="F74" i="3"/>
  <c r="E74" i="3"/>
  <c r="D74" i="3"/>
  <c r="C74" i="3"/>
  <c r="K73" i="3"/>
  <c r="J73" i="3"/>
  <c r="I73" i="3"/>
  <c r="H73" i="3"/>
  <c r="F73" i="3"/>
  <c r="D73" i="3"/>
  <c r="C73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K58" i="3"/>
  <c r="J58" i="3"/>
  <c r="I58" i="3"/>
  <c r="H58" i="3"/>
  <c r="F58" i="3"/>
  <c r="E58" i="3"/>
  <c r="D58" i="3"/>
  <c r="C58" i="3"/>
  <c r="K57" i="3"/>
  <c r="J57" i="3"/>
  <c r="I57" i="3"/>
  <c r="H57" i="3"/>
  <c r="F57" i="3"/>
  <c r="E57" i="3"/>
  <c r="D57" i="3"/>
  <c r="C57" i="3"/>
  <c r="K56" i="3"/>
  <c r="J56" i="3"/>
  <c r="I56" i="3"/>
  <c r="H56" i="3"/>
  <c r="F56" i="3"/>
  <c r="E56" i="3"/>
  <c r="D56" i="3"/>
  <c r="C56" i="3"/>
  <c r="K55" i="3"/>
  <c r="J55" i="3"/>
  <c r="I55" i="3"/>
  <c r="H55" i="3"/>
  <c r="F55" i="3"/>
  <c r="E55" i="3"/>
  <c r="D55" i="3"/>
  <c r="C55" i="3"/>
  <c r="K54" i="3"/>
  <c r="J54" i="3"/>
  <c r="I54" i="3"/>
  <c r="H54" i="3"/>
  <c r="F54" i="3"/>
  <c r="E54" i="3"/>
  <c r="D54" i="3"/>
  <c r="C54" i="3"/>
  <c r="K53" i="3"/>
  <c r="J53" i="3"/>
  <c r="I53" i="3"/>
  <c r="H53" i="3"/>
  <c r="F53" i="3"/>
  <c r="E53" i="3"/>
  <c r="D53" i="3"/>
  <c r="C53" i="3"/>
  <c r="K34" i="3"/>
  <c r="J34" i="3"/>
  <c r="I34" i="3"/>
  <c r="H34" i="3"/>
  <c r="F34" i="3"/>
  <c r="F44" i="3" s="1"/>
  <c r="E34" i="3"/>
  <c r="E44" i="3" s="1"/>
  <c r="D34" i="3"/>
  <c r="D44" i="3" s="1"/>
  <c r="C34" i="3"/>
  <c r="C44" i="3" s="1"/>
  <c r="K33" i="3"/>
  <c r="J33" i="3"/>
  <c r="I33" i="3"/>
  <c r="H33" i="3"/>
  <c r="F33" i="3"/>
  <c r="F43" i="3" s="1"/>
  <c r="E33" i="3"/>
  <c r="E43" i="3" s="1"/>
  <c r="D33" i="3"/>
  <c r="D43" i="3" s="1"/>
  <c r="C33" i="3"/>
  <c r="C43" i="3" s="1"/>
  <c r="K32" i="3"/>
  <c r="J32" i="3"/>
  <c r="I32" i="3"/>
  <c r="H32" i="3"/>
  <c r="F32" i="3"/>
  <c r="F42" i="3" s="1"/>
  <c r="E32" i="3"/>
  <c r="E42" i="3" s="1"/>
  <c r="D32" i="3"/>
  <c r="D42" i="3" s="1"/>
  <c r="C32" i="3"/>
  <c r="C42" i="3" s="1"/>
  <c r="K31" i="3"/>
  <c r="J31" i="3"/>
  <c r="I31" i="3"/>
  <c r="H31" i="3"/>
  <c r="F31" i="3"/>
  <c r="F41" i="3" s="1"/>
  <c r="E31" i="3"/>
  <c r="E41" i="3" s="1"/>
  <c r="D31" i="3"/>
  <c r="D41" i="3" s="1"/>
  <c r="C31" i="3"/>
  <c r="C41" i="3" s="1"/>
  <c r="K30" i="3"/>
  <c r="J30" i="3"/>
  <c r="I30" i="3"/>
  <c r="H30" i="3"/>
  <c r="F30" i="3"/>
  <c r="F40" i="3" s="1"/>
  <c r="E30" i="3"/>
  <c r="E40" i="3" s="1"/>
  <c r="D30" i="3"/>
  <c r="D40" i="3" s="1"/>
  <c r="C30" i="3"/>
  <c r="C40" i="3" s="1"/>
  <c r="K29" i="3"/>
  <c r="J29" i="3"/>
  <c r="I29" i="3"/>
  <c r="H29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F39" i="3" s="1"/>
  <c r="E19" i="3"/>
  <c r="E39" i="3" s="1"/>
  <c r="C19" i="3"/>
  <c r="K14" i="3"/>
  <c r="J14" i="3"/>
  <c r="I14" i="3"/>
  <c r="H14" i="3"/>
  <c r="F14" i="3"/>
  <c r="E14" i="3"/>
  <c r="D14" i="3"/>
  <c r="C14" i="3"/>
  <c r="K13" i="3"/>
  <c r="J13" i="3"/>
  <c r="I13" i="3"/>
  <c r="H13" i="3"/>
  <c r="F13" i="3"/>
  <c r="E13" i="3"/>
  <c r="D13" i="3"/>
  <c r="C13" i="3"/>
  <c r="K12" i="3"/>
  <c r="J12" i="3"/>
  <c r="I12" i="3"/>
  <c r="H12" i="3"/>
  <c r="F12" i="3"/>
  <c r="E12" i="3"/>
  <c r="D12" i="3"/>
  <c r="C12" i="3"/>
  <c r="K11" i="3"/>
  <c r="J11" i="3"/>
  <c r="I11" i="3"/>
  <c r="H11" i="3"/>
  <c r="F11" i="3"/>
  <c r="E11" i="3"/>
  <c r="D11" i="3"/>
  <c r="C11" i="3"/>
  <c r="K10" i="3"/>
  <c r="J10" i="3"/>
  <c r="I10" i="3"/>
  <c r="H10" i="3"/>
  <c r="F10" i="3"/>
  <c r="E10" i="3"/>
  <c r="D10" i="3"/>
  <c r="C10" i="3"/>
  <c r="K9" i="3"/>
  <c r="J9" i="3"/>
  <c r="I9" i="3"/>
  <c r="H9" i="3"/>
  <c r="F9" i="3"/>
  <c r="E9" i="3"/>
  <c r="D9" i="3"/>
  <c r="C9" i="3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4" i="2"/>
  <c r="E84" i="2"/>
  <c r="D84" i="2"/>
  <c r="C84" i="2"/>
  <c r="F83" i="2"/>
  <c r="E83" i="2"/>
  <c r="D83" i="2"/>
  <c r="C83" i="2"/>
  <c r="K78" i="2"/>
  <c r="J78" i="2"/>
  <c r="I78" i="2"/>
  <c r="H78" i="2"/>
  <c r="F78" i="2"/>
  <c r="E78" i="2"/>
  <c r="D78" i="2"/>
  <c r="C78" i="2"/>
  <c r="K77" i="2"/>
  <c r="J77" i="2"/>
  <c r="I77" i="2"/>
  <c r="H77" i="2"/>
  <c r="F77" i="2"/>
  <c r="E77" i="2"/>
  <c r="D77" i="2"/>
  <c r="C77" i="2"/>
  <c r="K76" i="2"/>
  <c r="J76" i="2"/>
  <c r="I76" i="2"/>
  <c r="H76" i="2"/>
  <c r="F76" i="2"/>
  <c r="E76" i="2"/>
  <c r="D76" i="2"/>
  <c r="C76" i="2"/>
  <c r="K75" i="2"/>
  <c r="J75" i="2"/>
  <c r="I75" i="2"/>
  <c r="H75" i="2"/>
  <c r="F75" i="2"/>
  <c r="E75" i="2"/>
  <c r="D75" i="2"/>
  <c r="C75" i="2"/>
  <c r="K74" i="2"/>
  <c r="J74" i="2"/>
  <c r="I74" i="2"/>
  <c r="H74" i="2"/>
  <c r="F74" i="2"/>
  <c r="E74" i="2"/>
  <c r="D74" i="2"/>
  <c r="C74" i="2"/>
  <c r="K73" i="2"/>
  <c r="J73" i="2"/>
  <c r="I73" i="2"/>
  <c r="H73" i="2"/>
  <c r="F73" i="2"/>
  <c r="E73" i="2"/>
  <c r="D73" i="2"/>
  <c r="C73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K58" i="2"/>
  <c r="J58" i="2"/>
  <c r="I58" i="2"/>
  <c r="H58" i="2"/>
  <c r="F58" i="2"/>
  <c r="E58" i="2"/>
  <c r="D58" i="2"/>
  <c r="C58" i="2"/>
  <c r="K57" i="2"/>
  <c r="J57" i="2"/>
  <c r="I57" i="2"/>
  <c r="H57" i="2"/>
  <c r="F57" i="2"/>
  <c r="E57" i="2"/>
  <c r="D57" i="2"/>
  <c r="C57" i="2"/>
  <c r="K56" i="2"/>
  <c r="J56" i="2"/>
  <c r="I56" i="2"/>
  <c r="H56" i="2"/>
  <c r="F56" i="2"/>
  <c r="E56" i="2"/>
  <c r="D56" i="2"/>
  <c r="C56" i="2"/>
  <c r="K55" i="2"/>
  <c r="J55" i="2"/>
  <c r="I55" i="2"/>
  <c r="H55" i="2"/>
  <c r="F55" i="2"/>
  <c r="E55" i="2"/>
  <c r="D55" i="2"/>
  <c r="C55" i="2"/>
  <c r="K54" i="2"/>
  <c r="J54" i="2"/>
  <c r="I54" i="2"/>
  <c r="H54" i="2"/>
  <c r="F54" i="2"/>
  <c r="E54" i="2"/>
  <c r="D54" i="2"/>
  <c r="C54" i="2"/>
  <c r="K53" i="2"/>
  <c r="J53" i="2"/>
  <c r="I53" i="2"/>
  <c r="H53" i="2"/>
  <c r="F53" i="2"/>
  <c r="E53" i="2"/>
  <c r="D53" i="2"/>
  <c r="C53" i="2"/>
  <c r="C39" i="2"/>
  <c r="K34" i="2"/>
  <c r="J34" i="2"/>
  <c r="I34" i="2"/>
  <c r="H34" i="2"/>
  <c r="F34" i="2"/>
  <c r="E34" i="2"/>
  <c r="D34" i="2"/>
  <c r="C34" i="2"/>
  <c r="K33" i="2"/>
  <c r="J33" i="2"/>
  <c r="I33" i="2"/>
  <c r="H33" i="2"/>
  <c r="F33" i="2"/>
  <c r="E33" i="2"/>
  <c r="D33" i="2"/>
  <c r="C33" i="2"/>
  <c r="K32" i="2"/>
  <c r="J32" i="2"/>
  <c r="I32" i="2"/>
  <c r="H32" i="2"/>
  <c r="F32" i="2"/>
  <c r="E32" i="2"/>
  <c r="D32" i="2"/>
  <c r="C32" i="2"/>
  <c r="K31" i="2"/>
  <c r="J31" i="2"/>
  <c r="I31" i="2"/>
  <c r="H31" i="2"/>
  <c r="F31" i="2"/>
  <c r="E31" i="2"/>
  <c r="D31" i="2"/>
  <c r="C31" i="2"/>
  <c r="K30" i="2"/>
  <c r="J30" i="2"/>
  <c r="I30" i="2"/>
  <c r="H30" i="2"/>
  <c r="F30" i="2"/>
  <c r="E30" i="2"/>
  <c r="D30" i="2"/>
  <c r="C30" i="2"/>
  <c r="K29" i="2"/>
  <c r="J29" i="2"/>
  <c r="I29" i="2"/>
  <c r="H29" i="2"/>
  <c r="F29" i="2"/>
  <c r="E29" i="2"/>
  <c r="D29" i="2"/>
  <c r="C29" i="2"/>
  <c r="F24" i="2"/>
  <c r="F44" i="2" s="1"/>
  <c r="E24" i="2"/>
  <c r="E44" i="2" s="1"/>
  <c r="D24" i="2"/>
  <c r="C24" i="2"/>
  <c r="F23" i="2"/>
  <c r="F43" i="2" s="1"/>
  <c r="E23" i="2"/>
  <c r="E43" i="2" s="1"/>
  <c r="D23" i="2"/>
  <c r="C23" i="2"/>
  <c r="F22" i="2"/>
  <c r="F42" i="2" s="1"/>
  <c r="E22" i="2"/>
  <c r="E42" i="2" s="1"/>
  <c r="D22" i="2"/>
  <c r="C22" i="2"/>
  <c r="F21" i="2"/>
  <c r="F41" i="2" s="1"/>
  <c r="E21" i="2"/>
  <c r="E41" i="2" s="1"/>
  <c r="D21" i="2"/>
  <c r="C21" i="2"/>
  <c r="F20" i="2"/>
  <c r="F40" i="2" s="1"/>
  <c r="E20" i="2"/>
  <c r="E40" i="2" s="1"/>
  <c r="D20" i="2"/>
  <c r="C20" i="2"/>
  <c r="F19" i="2"/>
  <c r="F39" i="2" s="1"/>
  <c r="E19" i="2"/>
  <c r="E39" i="2" s="1"/>
  <c r="D19" i="2"/>
  <c r="C19" i="2"/>
  <c r="K14" i="2"/>
  <c r="J14" i="2"/>
  <c r="I14" i="2"/>
  <c r="H14" i="2"/>
  <c r="F14" i="2"/>
  <c r="E14" i="2"/>
  <c r="D14" i="2"/>
  <c r="C14" i="2"/>
  <c r="K13" i="2"/>
  <c r="J13" i="2"/>
  <c r="I13" i="2"/>
  <c r="H13" i="2"/>
  <c r="F13" i="2"/>
  <c r="E13" i="2"/>
  <c r="D13" i="2"/>
  <c r="C13" i="2"/>
  <c r="K12" i="2"/>
  <c r="J12" i="2"/>
  <c r="I12" i="2"/>
  <c r="H12" i="2"/>
  <c r="F12" i="2"/>
  <c r="E12" i="2"/>
  <c r="D12" i="2"/>
  <c r="C12" i="2"/>
  <c r="K11" i="2"/>
  <c r="J11" i="2"/>
  <c r="I11" i="2"/>
  <c r="H11" i="2"/>
  <c r="F11" i="2"/>
  <c r="E11" i="2"/>
  <c r="D11" i="2"/>
  <c r="C11" i="2"/>
  <c r="K10" i="2"/>
  <c r="J10" i="2"/>
  <c r="I10" i="2"/>
  <c r="H10" i="2"/>
  <c r="F10" i="2"/>
  <c r="E10" i="2"/>
  <c r="D10" i="2"/>
  <c r="C10" i="2"/>
  <c r="K9" i="2"/>
  <c r="J9" i="2"/>
  <c r="I9" i="2"/>
  <c r="H9" i="2"/>
  <c r="F9" i="2"/>
  <c r="E9" i="2"/>
  <c r="D9" i="2"/>
  <c r="C9" i="2"/>
  <c r="E83" i="1"/>
  <c r="D83" i="1"/>
  <c r="J73" i="1"/>
  <c r="H73" i="1"/>
  <c r="F73" i="1"/>
  <c r="D73" i="1"/>
  <c r="C73" i="1"/>
  <c r="D63" i="1"/>
  <c r="I53" i="1"/>
  <c r="D53" i="1"/>
  <c r="J29" i="1"/>
  <c r="I9" i="1"/>
  <c r="D9" i="1"/>
  <c r="I73" i="1"/>
  <c r="K78" i="1" l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F88" i="1"/>
  <c r="E88" i="1"/>
  <c r="D88" i="1"/>
  <c r="C88" i="1"/>
  <c r="F78" i="1"/>
  <c r="E78" i="1"/>
  <c r="D78" i="1"/>
  <c r="C78" i="1"/>
  <c r="F87" i="1"/>
  <c r="E87" i="1"/>
  <c r="D87" i="1"/>
  <c r="C87" i="1"/>
  <c r="F77" i="1"/>
  <c r="E77" i="1"/>
  <c r="D77" i="1"/>
  <c r="C77" i="1"/>
  <c r="F86" i="1"/>
  <c r="E86" i="1"/>
  <c r="D86" i="1"/>
  <c r="C86" i="1"/>
  <c r="F76" i="1"/>
  <c r="E76" i="1"/>
  <c r="D76" i="1"/>
  <c r="C76" i="1"/>
  <c r="F85" i="1"/>
  <c r="E85" i="1"/>
  <c r="D85" i="1"/>
  <c r="C85" i="1"/>
  <c r="F75" i="1"/>
  <c r="E75" i="1"/>
  <c r="D75" i="1"/>
  <c r="C75" i="1"/>
  <c r="F84" i="1"/>
  <c r="E84" i="1"/>
  <c r="D84" i="1"/>
  <c r="C84" i="1"/>
  <c r="F74" i="1"/>
  <c r="E74" i="1"/>
  <c r="D74" i="1"/>
  <c r="C74" i="1"/>
  <c r="F83" i="1"/>
  <c r="C83" i="1"/>
  <c r="E73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C63" i="1"/>
  <c r="K58" i="1"/>
  <c r="J58" i="1"/>
  <c r="I58" i="1"/>
  <c r="H58" i="1"/>
  <c r="F58" i="1"/>
  <c r="E58" i="1"/>
  <c r="D58" i="1"/>
  <c r="C58" i="1"/>
  <c r="K57" i="1"/>
  <c r="J57" i="1"/>
  <c r="I57" i="1"/>
  <c r="H57" i="1"/>
  <c r="F57" i="1"/>
  <c r="E57" i="1"/>
  <c r="D57" i="1"/>
  <c r="C57" i="1"/>
  <c r="K56" i="1"/>
  <c r="J56" i="1"/>
  <c r="I56" i="1"/>
  <c r="H56" i="1"/>
  <c r="F56" i="1"/>
  <c r="E56" i="1"/>
  <c r="D56" i="1"/>
  <c r="C56" i="1"/>
  <c r="K55" i="1"/>
  <c r="J55" i="1"/>
  <c r="I55" i="1"/>
  <c r="H55" i="1"/>
  <c r="F55" i="1"/>
  <c r="E55" i="1"/>
  <c r="D55" i="1"/>
  <c r="C55" i="1"/>
  <c r="K54" i="1"/>
  <c r="J54" i="1"/>
  <c r="I54" i="1"/>
  <c r="H54" i="1"/>
  <c r="F54" i="1"/>
  <c r="E54" i="1"/>
  <c r="D54" i="1"/>
  <c r="C54" i="1"/>
  <c r="K53" i="1"/>
  <c r="J53" i="1"/>
  <c r="H53" i="1"/>
  <c r="F53" i="1"/>
  <c r="E53" i="1"/>
  <c r="C53" i="1"/>
  <c r="K34" i="1"/>
  <c r="J34" i="1"/>
  <c r="I34" i="1"/>
  <c r="H34" i="1"/>
  <c r="F34" i="1"/>
  <c r="E34" i="1"/>
  <c r="D34" i="1"/>
  <c r="C34" i="1"/>
  <c r="K33" i="1"/>
  <c r="J33" i="1"/>
  <c r="I33" i="1"/>
  <c r="H33" i="1"/>
  <c r="F33" i="1"/>
  <c r="E33" i="1"/>
  <c r="D33" i="1"/>
  <c r="C33" i="1"/>
  <c r="K32" i="1"/>
  <c r="J32" i="1"/>
  <c r="I32" i="1"/>
  <c r="H32" i="1"/>
  <c r="F32" i="1"/>
  <c r="E32" i="1"/>
  <c r="D32" i="1"/>
  <c r="C32" i="1"/>
  <c r="K31" i="1"/>
  <c r="J31" i="1"/>
  <c r="I31" i="1"/>
  <c r="H31" i="1"/>
  <c r="F31" i="1"/>
  <c r="E31" i="1"/>
  <c r="D31" i="1"/>
  <c r="C31" i="1"/>
  <c r="K30" i="1"/>
  <c r="J30" i="1"/>
  <c r="I30" i="1"/>
  <c r="H30" i="1"/>
  <c r="F30" i="1"/>
  <c r="E30" i="1"/>
  <c r="D30" i="1"/>
  <c r="C30" i="1"/>
  <c r="K29" i="1"/>
  <c r="H29" i="1"/>
  <c r="F29" i="1"/>
  <c r="E29" i="1"/>
  <c r="C29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K14" i="1"/>
  <c r="J14" i="1"/>
  <c r="I14" i="1"/>
  <c r="H14" i="1"/>
  <c r="F14" i="1"/>
  <c r="E14" i="1"/>
  <c r="D14" i="1"/>
  <c r="C14" i="1"/>
  <c r="K13" i="1"/>
  <c r="J13" i="1"/>
  <c r="I13" i="1"/>
  <c r="H13" i="1"/>
  <c r="F13" i="1"/>
  <c r="E13" i="1"/>
  <c r="D13" i="1"/>
  <c r="C13" i="1"/>
  <c r="K12" i="1"/>
  <c r="J12" i="1"/>
  <c r="I12" i="1"/>
  <c r="H12" i="1"/>
  <c r="F12" i="1"/>
  <c r="E12" i="1"/>
  <c r="D12" i="1"/>
  <c r="C12" i="1"/>
  <c r="K11" i="1"/>
  <c r="J11" i="1"/>
  <c r="I11" i="1"/>
  <c r="H11" i="1"/>
  <c r="F11" i="1"/>
  <c r="E11" i="1"/>
  <c r="D11" i="1"/>
  <c r="C11" i="1"/>
  <c r="K10" i="1"/>
  <c r="J10" i="1"/>
  <c r="I10" i="1"/>
  <c r="H10" i="1"/>
  <c r="F10" i="1"/>
  <c r="E10" i="1"/>
  <c r="D10" i="1"/>
  <c r="C10" i="1"/>
  <c r="K9" i="1"/>
  <c r="J9" i="1"/>
  <c r="H9" i="1"/>
  <c r="F9" i="1"/>
  <c r="E9" i="1"/>
  <c r="C9" i="1"/>
</calcChain>
</file>

<file path=xl/sharedStrings.xml><?xml version="1.0" encoding="utf-8"?>
<sst xmlns="http://schemas.openxmlformats.org/spreadsheetml/2006/main" count="4102" uniqueCount="122">
  <si>
    <t>MUNICIPIO DE AGUADAS</t>
  </si>
  <si>
    <t>SERVICIO DE ACUEDUCTO</t>
  </si>
  <si>
    <t>ESTRATO 1   (BAJO-BAJO)</t>
  </si>
  <si>
    <t>ESTRATO 2   (BAJO)</t>
  </si>
  <si>
    <t>MES</t>
  </si>
  <si>
    <t>CARGO FIJO</t>
  </si>
  <si>
    <t>VALOR METRO CUBICO</t>
  </si>
  <si>
    <t>0 - 11</t>
  </si>
  <si>
    <t>12 - 24</t>
  </si>
  <si>
    <t>&gt; 24</t>
  </si>
  <si>
    <t>AGOSTO</t>
  </si>
  <si>
    <t>SEPTIEMBRE</t>
  </si>
  <si>
    <t>OCTUBRE</t>
  </si>
  <si>
    <t>NOVIEMBRE</t>
  </si>
  <si>
    <t>DICIEMBRE</t>
  </si>
  <si>
    <t>ENERO 2021</t>
  </si>
  <si>
    <t>ESTRATO 3   (MEDIO-BAJO)</t>
  </si>
  <si>
    <t>ESTRATO 4   (MEDIO) Y USO OFICIAL</t>
  </si>
  <si>
    <t>ESTRATO 5   (MEDIO-ALTO) Y USO COMERCIAL</t>
  </si>
  <si>
    <t xml:space="preserve">ESTRATO 6  </t>
  </si>
  <si>
    <t>USO INDUSTRIAL</t>
  </si>
  <si>
    <t>APROBÓ: JEFE DEPARTAMENTO COMERCIAL</t>
  </si>
  <si>
    <t>JUAN PABLO TOBON CORREA</t>
  </si>
  <si>
    <t xml:space="preserve">Elaboró: </t>
  </si>
  <si>
    <t>Lorena Grisales Tabares - Asitente Administrativa SUI</t>
  </si>
  <si>
    <t>Revisó:</t>
  </si>
  <si>
    <t>Maria Alejandra Clavijo Hoyos - Jefe Sección Cartera</t>
  </si>
  <si>
    <t>SERVICIO DE ALCANTARILLADO</t>
  </si>
  <si>
    <t>AGUADAS</t>
  </si>
  <si>
    <t>COSTO MEDIO DE TASAS AMBIENTALES</t>
  </si>
  <si>
    <t>EL MUNICIPIO SUBSIDIA CARGO POR CONSUMO</t>
  </si>
  <si>
    <t>SUBSIDIO</t>
  </si>
  <si>
    <t>ACUE</t>
  </si>
  <si>
    <t>ALCA</t>
  </si>
  <si>
    <t>E1:</t>
  </si>
  <si>
    <t>E2:</t>
  </si>
  <si>
    <t>E3:</t>
  </si>
  <si>
    <t>CONTRIBUCIONES</t>
  </si>
  <si>
    <t>CMT ALCANTARILLADO</t>
  </si>
  <si>
    <t xml:space="preserve">E5 Y COMERCIAL: </t>
  </si>
  <si>
    <t>E6:</t>
  </si>
  <si>
    <t xml:space="preserve">INDUSTRIAL: </t>
  </si>
  <si>
    <t>CMT ACUEDUCTO</t>
  </si>
  <si>
    <t>William Molina Marín - Jefe Sección Facturación</t>
  </si>
  <si>
    <t>CORREGIMIENTO ARMA</t>
  </si>
  <si>
    <t>ARMA</t>
  </si>
  <si>
    <t>MUNICIPIO DE ANSERMA</t>
  </si>
  <si>
    <t>0 - 13</t>
  </si>
  <si>
    <t>14 - 26</t>
  </si>
  <si>
    <t>&gt; 26</t>
  </si>
  <si>
    <r>
      <t xml:space="preserve">ACUERDO MUNICIPAL N° 013 DE OCTUBRE 06 DE 2018 </t>
    </r>
    <r>
      <rPr>
        <b/>
        <sz val="10"/>
        <rFont val="Tahoma"/>
        <family val="2"/>
      </rPr>
      <t>(VIGENCIA DEL ACUERDO 5 AÑOS - HASTA EL 31 DE DICIEMBRE DE 2023)</t>
    </r>
  </si>
  <si>
    <t>ANSERMA</t>
  </si>
  <si>
    <t>MUNICIPIO DE ARAUCA</t>
  </si>
  <si>
    <t>ARAUCA</t>
  </si>
  <si>
    <t>0 - 16</t>
  </si>
  <si>
    <t>17 - 32</t>
  </si>
  <si>
    <t>&gt; 32</t>
  </si>
  <si>
    <t>BELALCAZAR</t>
  </si>
  <si>
    <t>MUNICIPIO DE BELALCAZAR</t>
  </si>
  <si>
    <t>MUNICIPIO DE CHINCHINA</t>
  </si>
  <si>
    <t>CHINCHINA</t>
  </si>
  <si>
    <t>MUNICIPIO DE FILADELFIA</t>
  </si>
  <si>
    <r>
      <t xml:space="preserve">ACUERDO MUNICIPAL N°002 DEL 26 DE MAYO DE 2020                        </t>
    </r>
    <r>
      <rPr>
        <b/>
        <sz val="10"/>
        <rFont val="Tahoma"/>
        <family val="2"/>
      </rPr>
      <t>(VIGENCIA DEL ACUERDO 7 MESES - HASTA EL 31 DE DICIEMBRE DE 2020)</t>
    </r>
  </si>
  <si>
    <r>
      <t xml:space="preserve">ACUERDO MUNICIPAL N°263 DE 12 DE DIC DE 2019                        </t>
    </r>
    <r>
      <rPr>
        <b/>
        <sz val="10"/>
        <rFont val="Tahoma"/>
        <family val="2"/>
      </rPr>
      <t>(VIGENCIA DEL ACUERDO 1 AÑO - HASTA EL 31 DE DICIEMBRE DE 2020)</t>
    </r>
  </si>
  <si>
    <r>
      <t xml:space="preserve">ACUERDO MUNICIPAL N°006 DEL 28 DE MAYO DE 2020                        </t>
    </r>
    <r>
      <rPr>
        <b/>
        <sz val="10"/>
        <rFont val="Tahoma"/>
        <family val="2"/>
      </rPr>
      <t>(VIGENCIA DEL ACUERDO 7 MESES - HASTA EL 31 DE DICIEMBRE DE 2020)</t>
    </r>
  </si>
  <si>
    <r>
      <t xml:space="preserve">ACUERDO MUNICIPAL N°006 DEL 04 DE ABRIL DE 2019                        </t>
    </r>
    <r>
      <rPr>
        <b/>
        <sz val="10"/>
        <rFont val="Tahoma"/>
        <family val="2"/>
      </rPr>
      <t>(VIGENCIA DEL ACUERDO 5 AÑOS - HASTA EL 31 DE DICIEMBRE DE 2023)</t>
    </r>
  </si>
  <si>
    <r>
      <t xml:space="preserve">ACUERDO MUNICIPAL N°269 DEL 24 DE NOV DE 2016                        </t>
    </r>
    <r>
      <rPr>
        <b/>
        <sz val="10"/>
        <rFont val="Tahoma"/>
        <family val="2"/>
      </rPr>
      <t>(VIGENCIA DEL ACUERDO 5 AÑOS - HASTA EL 31 DE DICIEMBRE DE 2021)</t>
    </r>
  </si>
  <si>
    <t>FILADELFIA</t>
  </si>
  <si>
    <t>K41 MANIZALES</t>
  </si>
  <si>
    <t xml:space="preserve">                         CENTRO POBLADO KILOMETRO 41 - MANIZALES</t>
  </si>
  <si>
    <t>EL MUNICIPIO SUBSIDIA CARGO POR CONSUMO Y CARGO FIJO</t>
  </si>
  <si>
    <r>
      <t xml:space="preserve">ACUERDO MUNICIPAL N°1048 DE 19 DE DIC DE 2019                        </t>
    </r>
    <r>
      <rPr>
        <b/>
        <sz val="10"/>
        <rFont val="Tahoma"/>
        <family val="2"/>
      </rPr>
      <t>(VIGENCIA DEL ACUERDO 1 AÑO - HASTA EL 31 DE DICIEMBRE DE 2020)</t>
    </r>
  </si>
  <si>
    <t>K41 NEIRA</t>
  </si>
  <si>
    <t>MUNICIPIO K41 - NEIRA</t>
  </si>
  <si>
    <r>
      <t xml:space="preserve">ACUERDO MUNICIPAL N°014 DE 28 DE MAYO DE 2020                       </t>
    </r>
    <r>
      <rPr>
        <b/>
        <sz val="10"/>
        <rFont val="Tahoma"/>
        <family val="2"/>
      </rPr>
      <t>(VIGENCIA DEL ACUERDO 7 MESES - HASTA EL 31 DE DICIEMBRE DE 2020)</t>
    </r>
  </si>
  <si>
    <t>CORREGIMIENTO GUARINOCITO</t>
  </si>
  <si>
    <r>
      <t xml:space="preserve">ACUERDO MUNICIPAL N°039 DE 24 DE NOV DE 2018                     </t>
    </r>
    <r>
      <rPr>
        <b/>
        <sz val="10"/>
        <rFont val="Tahoma"/>
        <family val="2"/>
      </rPr>
      <t>(VIGENCIA DEL ACUERDO 5 AÑOS - HASTA EL 31 DE DICIEMBRE DE 2023)</t>
    </r>
  </si>
  <si>
    <t>GUARINOCITO</t>
  </si>
  <si>
    <t>DORADA</t>
  </si>
  <si>
    <t>MUNICIPIO DE LA DORADA</t>
  </si>
  <si>
    <t>MUNICIPIO DE MANZANARES</t>
  </si>
  <si>
    <r>
      <t xml:space="preserve">ACUERDO MUNICIPAL N°015 DEL 19 DE OCT DE 2018                        </t>
    </r>
    <r>
      <rPr>
        <b/>
        <sz val="10"/>
        <rFont val="Tahoma"/>
        <family val="2"/>
      </rPr>
      <t>(VIGENCIA DEL ACUERDO 5 AÑOS - HASTA EL 31 DE DICIEMBRE DE 2023)</t>
    </r>
  </si>
  <si>
    <t>MANZANARES</t>
  </si>
  <si>
    <t>MARMATO</t>
  </si>
  <si>
    <t>MUNICIPIO DE MARMATO</t>
  </si>
  <si>
    <r>
      <t xml:space="preserve">ACUERDO MUNICIPAL N°020 DEL 01 DE DIC DE 2016                        </t>
    </r>
    <r>
      <rPr>
        <b/>
        <sz val="10"/>
        <rFont val="Tahoma"/>
        <family val="2"/>
      </rPr>
      <t>(VIGENCIA DEL ACUERDO 5 AÑOS - HASTA EL 31 DE DICIEMBRE DE 2021)</t>
    </r>
  </si>
  <si>
    <t>MUNICIPIO DE MARQUETALIA</t>
  </si>
  <si>
    <r>
      <t xml:space="preserve">ACUERDO MUNICIPAL N°013 DEL 08 DE JULIO DE 2020                        </t>
    </r>
    <r>
      <rPr>
        <b/>
        <sz val="10"/>
        <rFont val="Tahoma"/>
        <family val="2"/>
      </rPr>
      <t>(VIGENCIA DEL ACUERDO 5 MESES - HASTA EL 31 DE DICIEMBRE DE 2020)</t>
    </r>
  </si>
  <si>
    <t>MARQUETALIA</t>
  </si>
  <si>
    <t>MARULANDA</t>
  </si>
  <si>
    <t>MUNICIPIO DE MARULANDA</t>
  </si>
  <si>
    <r>
      <t xml:space="preserve">ACUERDO MUNICIPAL N° 12 DE NOV 23 DE 2019    </t>
    </r>
    <r>
      <rPr>
        <b/>
        <sz val="10"/>
        <rFont val="Tahoma"/>
        <family val="2"/>
      </rPr>
      <t>(VIGENCIA DEL ACUERDO 1 AÑOS - HASTA EL 31 DE DICIEMBRE DE 2020)</t>
    </r>
  </si>
  <si>
    <t>NEIRA</t>
  </si>
  <si>
    <t>MUNICIPIO DE NEIRA</t>
  </si>
  <si>
    <t>MUNICIPIO DE PALESTINA</t>
  </si>
  <si>
    <t>PALESTINA</t>
  </si>
  <si>
    <t>MUNICIPIO DE RIOSUCIO</t>
  </si>
  <si>
    <t>RIOSUCIO</t>
  </si>
  <si>
    <t>MUNICIPIO DE RISARALDA</t>
  </si>
  <si>
    <t>RISARALDA</t>
  </si>
  <si>
    <t>MUNICIPIO DE SALAMINA</t>
  </si>
  <si>
    <t>SALAMINA</t>
  </si>
  <si>
    <r>
      <t xml:space="preserve">ACUERDO MUNICIPAL N°007 DE 31 DE MAYO DE 2017                     </t>
    </r>
    <r>
      <rPr>
        <b/>
        <sz val="10"/>
        <rFont val="Tahoma"/>
        <family val="2"/>
      </rPr>
      <t>(VIGENCIA DEL ACUERDO 5 AÑOS - HASTA EL 31 DE MAYO DE 2022)</t>
    </r>
  </si>
  <si>
    <t>MUNICIPIO DE SAMANA</t>
  </si>
  <si>
    <t>SAMANA</t>
  </si>
  <si>
    <t>MUNICIPIO DE SAN JOSE</t>
  </si>
  <si>
    <t>SAN JOSE</t>
  </si>
  <si>
    <r>
      <t xml:space="preserve">ACUERDO MUNICIPAL N°021 DE 29 DE NOV DE 2019                     </t>
    </r>
    <r>
      <rPr>
        <b/>
        <sz val="10"/>
        <rFont val="Tahoma"/>
        <family val="2"/>
      </rPr>
      <t>(VIGENCIA DEL ACUERDO 1 AÑO - HASTA EL 31 DE DICIEMBRE DE 2020)</t>
    </r>
  </si>
  <si>
    <t>MUNICIPIO DE SUPIA</t>
  </si>
  <si>
    <t>SUPIA</t>
  </si>
  <si>
    <r>
      <t xml:space="preserve">ACUERDO MUNICIPAL Nº 014 DE 29 DE NOV DE 2019                    </t>
    </r>
    <r>
      <rPr>
        <b/>
        <sz val="10"/>
        <rFont val="Tahoma"/>
        <family val="2"/>
      </rPr>
      <t>(VIGENCIA DEL ACUERDO 1 AÑO - HASTA EL 31 DE DICIEMBRE DE 2020)</t>
    </r>
  </si>
  <si>
    <t>VICTORIA</t>
  </si>
  <si>
    <t>MUNICIPIO VICTORIA</t>
  </si>
  <si>
    <r>
      <t xml:space="preserve">ACUERDO MUNICIPAL N°004 DE 28 DE MAYO DE 2020                       </t>
    </r>
    <r>
      <rPr>
        <b/>
        <sz val="10"/>
        <rFont val="Tahoma"/>
        <family val="2"/>
      </rPr>
      <t>(VIGENCIA DEL ACUERDO 7 MESES - HASTA EL 31 DE DICIEMBRE DE 2020)</t>
    </r>
  </si>
  <si>
    <t>MUNICIPIO VITERBO</t>
  </si>
  <si>
    <t>VITERBO</t>
  </si>
  <si>
    <r>
      <t xml:space="preserve">ACUERDO MUNICIPAL N°007 DE 30 DE MAYO DE 2020                       </t>
    </r>
    <r>
      <rPr>
        <b/>
        <sz val="10"/>
        <rFont val="Tahoma"/>
        <family val="2"/>
      </rPr>
      <t>(VIGENCIA DEL ACUERDO 7 MESES - HASTA EL 31 DE DICIEMBRE DE 2020)</t>
    </r>
  </si>
  <si>
    <r>
      <t xml:space="preserve">ACUERDO MUNICIPAL N°010 DEL 23 DE AGOS DE 2020                        </t>
    </r>
    <r>
      <rPr>
        <b/>
        <sz val="10"/>
        <rFont val="Tahoma"/>
        <family val="2"/>
      </rPr>
      <t>(VIGENCIA DEL ACUERDO 4 MESES - HASTA EL 31 DE DICIEMBRE DE 2020)</t>
    </r>
  </si>
  <si>
    <r>
      <t xml:space="preserve">ACUERDO MUNICIPAL N°395 DE 09 DE MARZO DE 2020                    </t>
    </r>
    <r>
      <rPr>
        <b/>
        <sz val="10"/>
        <rFont val="Tahoma"/>
        <family val="2"/>
      </rPr>
      <t>(VIGENCIA DEL ACUERDO HASTA EL 31 DE DICIEMBRE DE 2020)</t>
    </r>
  </si>
  <si>
    <r>
      <t xml:space="preserve">ACUERDO MUNICIPAL N°011 DE 06 DE SEP DE 2016                    </t>
    </r>
    <r>
      <rPr>
        <b/>
        <sz val="10"/>
        <rFont val="Tahoma"/>
        <family val="2"/>
      </rPr>
      <t>(VIGENCIA DEL ACUERDO 5 AÑOS - HASTA EL 06 DE SEPTIEMBRE DE 2021)</t>
    </r>
  </si>
  <si>
    <t>TARIFAS AGOSTO A NOVIEMBRE 2020</t>
  </si>
  <si>
    <t>JULIAN ELIECER FONSECA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</si>
</sst>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%"/>
  </numFmts>
  <fonts count="2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name val="Courier"/>
      <family val="3"/>
    </font>
    <font>
      <b/>
      <sz val="2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ahoma"/>
      <family val="2"/>
    </font>
    <font>
      <b/>
      <sz val="12"/>
      <color theme="1"/>
      <name val="Calibri"/>
      <family val="2"/>
      <scheme val="minor"/>
    </font>
    <font>
      <sz val="10"/>
      <name val="Book Antiqua"/>
      <family val="1"/>
    </font>
    <font>
      <b/>
      <sz val="11"/>
      <name val="Tahoma"/>
      <family val="2"/>
    </font>
    <font>
      <b/>
      <sz val="16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14"/>
      <color theme="0"/>
      <name val="Courier"/>
      <family val="3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4"/>
      <name val="Courier"/>
      <family val="3"/>
    </font>
    <font>
      <b/>
      <sz val="14"/>
      <name val="Calibri"/>
      <family val="2"/>
      <scheme val="minor"/>
    </font>
    <font>
      <b/>
      <sz val="14"/>
      <color theme="0"/>
      <name val="Tahoma"/>
      <family val="2"/>
    </font>
    <font>
      <b/>
      <sz val="11"/>
      <color theme="0"/>
      <name val="Tahoma"/>
      <family val="2"/>
    </font>
    <font>
      <sz val="14"/>
      <color theme="0"/>
      <name val="Tahoma"/>
      <family val="2"/>
    </font>
    <font>
      <b/>
      <sz val="12"/>
      <name val="Calibri"/>
      <family val="2"/>
      <scheme val="minor"/>
    </font>
    <font>
      <b/>
      <sz val="12"/>
      <name val="Tahoma"/>
      <family val="2"/>
    </font>
    <font>
      <b/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</borders>
  <cellStyleXfs count="4">
    <xf numFmtId="0" fontId="0" fillId="0" borderId="0"/>
    <xf numFmtId="39" fontId="1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3">
    <xf numFmtId="0" fontId="0" fillId="0" borderId="0" xfId="0"/>
    <xf numFmtId="39" fontId="2" fillId="0" borderId="0" xfId="1" applyFont="1"/>
    <xf numFmtId="0" fontId="4" fillId="0" borderId="0" xfId="0" applyFont="1"/>
    <xf numFmtId="0" fontId="5" fillId="0" borderId="0" xfId="0" applyFont="1"/>
    <xf numFmtId="39" fontId="2" fillId="0" borderId="0" xfId="1" applyFont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39" fontId="13" fillId="2" borderId="0" xfId="1" applyFont="1" applyFill="1"/>
    <xf numFmtId="0" fontId="14" fillId="2" borderId="0" xfId="0" applyFont="1" applyFill="1"/>
    <xf numFmtId="4" fontId="6" fillId="0" borderId="1" xfId="1" applyNumberFormat="1" applyFont="1" applyBorder="1" applyAlignment="1">
      <alignment horizontal="center" vertical="center" wrapText="1"/>
    </xf>
    <xf numFmtId="4" fontId="14" fillId="2" borderId="0" xfId="0" applyNumberFormat="1" applyFont="1" applyFill="1"/>
    <xf numFmtId="9" fontId="6" fillId="0" borderId="1" xfId="1" applyNumberFormat="1" applyFont="1" applyBorder="1" applyAlignment="1">
      <alignment horizontal="center"/>
    </xf>
    <xf numFmtId="0" fontId="5" fillId="2" borderId="0" xfId="0" applyFont="1" applyFill="1"/>
    <xf numFmtId="39" fontId="2" fillId="2" borderId="0" xfId="1" applyFont="1" applyFill="1"/>
    <xf numFmtId="39" fontId="2" fillId="2" borderId="0" xfId="1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7" fillId="2" borderId="0" xfId="0" applyFont="1" applyFill="1"/>
    <xf numFmtId="0" fontId="19" fillId="0" borderId="0" xfId="0" applyFont="1"/>
    <xf numFmtId="0" fontId="17" fillId="0" borderId="0" xfId="0" applyFont="1"/>
    <xf numFmtId="4" fontId="6" fillId="2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wrapText="1"/>
    </xf>
    <xf numFmtId="0" fontId="19" fillId="2" borderId="0" xfId="0" applyFont="1" applyFill="1" applyAlignment="1">
      <alignment wrapText="1"/>
    </xf>
    <xf numFmtId="0" fontId="4" fillId="0" borderId="0" xfId="0" applyFont="1" applyBorder="1"/>
    <xf numFmtId="4" fontId="6" fillId="0" borderId="0" xfId="1" applyNumberFormat="1" applyFont="1" applyBorder="1"/>
    <xf numFmtId="0" fontId="5" fillId="0" borderId="0" xfId="0" applyFont="1" applyBorder="1"/>
    <xf numFmtId="4" fontId="21" fillId="2" borderId="0" xfId="1" applyNumberFormat="1" applyFont="1" applyFill="1" applyBorder="1" applyAlignment="1">
      <alignment vertical="center" wrapText="1"/>
    </xf>
    <xf numFmtId="39" fontId="9" fillId="2" borderId="0" xfId="1" applyFont="1" applyFill="1" applyBorder="1" applyAlignment="1">
      <alignment vertical="center" wrapText="1"/>
    </xf>
    <xf numFmtId="4" fontId="6" fillId="2" borderId="0" xfId="1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/>
    <xf numFmtId="9" fontId="6" fillId="0" borderId="12" xfId="1" applyNumberFormat="1" applyFont="1" applyBorder="1" applyAlignment="1">
      <alignment horizontal="center" wrapText="1"/>
    </xf>
    <xf numFmtId="9" fontId="6" fillId="0" borderId="14" xfId="1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center" vertical="center"/>
    </xf>
    <xf numFmtId="4" fontId="6" fillId="0" borderId="18" xfId="1" applyNumberFormat="1" applyFont="1" applyBorder="1" applyAlignment="1">
      <alignment horizontal="center" vertical="center"/>
    </xf>
    <xf numFmtId="4" fontId="6" fillId="0" borderId="14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 wrapText="1"/>
    </xf>
    <xf numFmtId="4" fontId="6" fillId="0" borderId="13" xfId="1" applyNumberFormat="1" applyFont="1" applyBorder="1" applyAlignment="1">
      <alignment horizontal="center" vertical="center" wrapText="1"/>
    </xf>
    <xf numFmtId="4" fontId="6" fillId="0" borderId="18" xfId="1" applyNumberFormat="1" applyFont="1" applyBorder="1" applyAlignment="1">
      <alignment horizontal="center" vertical="center" wrapText="1"/>
    </xf>
    <xf numFmtId="39" fontId="2" fillId="2" borderId="0" xfId="1" applyFont="1" applyFill="1" applyBorder="1" applyAlignment="1">
      <alignment wrapText="1"/>
    </xf>
    <xf numFmtId="4" fontId="3" fillId="2" borderId="0" xfId="1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3" fontId="6" fillId="2" borderId="0" xfId="1" applyNumberFormat="1" applyFont="1" applyFill="1" applyBorder="1"/>
    <xf numFmtId="39" fontId="11" fillId="0" borderId="0" xfId="1" applyFont="1" applyBorder="1" applyAlignment="1">
      <alignment horizontal="right" wrapText="1"/>
    </xf>
    <xf numFmtId="4" fontId="2" fillId="0" borderId="0" xfId="1" applyNumberFormat="1" applyFont="1" applyBorder="1"/>
    <xf numFmtId="4" fontId="6" fillId="0" borderId="0" xfId="1" applyNumberFormat="1" applyFont="1" applyBorder="1" applyAlignment="1">
      <alignment wrapText="1"/>
    </xf>
    <xf numFmtId="4" fontId="12" fillId="0" borderId="0" xfId="1" applyNumberFormat="1" applyFont="1" applyBorder="1" applyAlignment="1">
      <alignment horizontal="center"/>
    </xf>
    <xf numFmtId="4" fontId="12" fillId="0" borderId="0" xfId="1" applyNumberFormat="1" applyFont="1" applyBorder="1"/>
    <xf numFmtId="4" fontId="12" fillId="0" borderId="0" xfId="1" applyNumberFormat="1" applyFont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3" fontId="12" fillId="0" borderId="0" xfId="1" applyNumberFormat="1" applyFont="1" applyBorder="1"/>
    <xf numFmtId="39" fontId="18" fillId="0" borderId="0" xfId="1" applyFont="1" applyBorder="1"/>
    <xf numFmtId="4" fontId="6" fillId="3" borderId="0" xfId="1" applyNumberFormat="1" applyFont="1" applyFill="1" applyBorder="1"/>
    <xf numFmtId="39" fontId="2" fillId="0" borderId="0" xfId="1" applyFont="1" applyBorder="1"/>
    <xf numFmtId="4" fontId="3" fillId="2" borderId="22" xfId="1" applyNumberFormat="1" applyFont="1" applyFill="1" applyBorder="1" applyAlignment="1">
      <alignment horizontal="center" wrapText="1"/>
    </xf>
    <xf numFmtId="164" fontId="9" fillId="2" borderId="23" xfId="2" applyNumberFormat="1" applyFont="1" applyFill="1" applyBorder="1" applyAlignment="1">
      <alignment horizontal="center" wrapText="1"/>
    </xf>
    <xf numFmtId="4" fontId="12" fillId="0" borderId="24" xfId="1" applyNumberFormat="1" applyFont="1" applyBorder="1" applyAlignment="1">
      <alignment horizontal="left" vertical="center" wrapText="1"/>
    </xf>
    <xf numFmtId="49" fontId="12" fillId="0" borderId="24" xfId="1" applyNumberFormat="1" applyFont="1" applyBorder="1" applyAlignment="1">
      <alignment horizontal="left" vertical="center" wrapText="1"/>
    </xf>
    <xf numFmtId="4" fontId="6" fillId="3" borderId="22" xfId="1" applyNumberFormat="1" applyFont="1" applyFill="1" applyBorder="1" applyAlignment="1">
      <alignment wrapText="1"/>
    </xf>
    <xf numFmtId="4" fontId="6" fillId="0" borderId="23" xfId="1" applyNumberFormat="1" applyFont="1" applyBorder="1"/>
    <xf numFmtId="4" fontId="6" fillId="0" borderId="25" xfId="1" applyNumberFormat="1" applyFont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 wrapText="1"/>
    </xf>
    <xf numFmtId="0" fontId="5" fillId="0" borderId="23" xfId="0" applyFont="1" applyBorder="1"/>
    <xf numFmtId="4" fontId="2" fillId="0" borderId="22" xfId="1" applyNumberFormat="1" applyFont="1" applyBorder="1" applyAlignment="1">
      <alignment wrapText="1"/>
    </xf>
    <xf numFmtId="4" fontId="12" fillId="0" borderId="22" xfId="1" applyNumberFormat="1" applyFont="1" applyBorder="1" applyAlignment="1">
      <alignment horizontal="center" wrapText="1"/>
    </xf>
    <xf numFmtId="4" fontId="12" fillId="0" borderId="23" xfId="1" applyNumberFormat="1" applyFont="1" applyBorder="1" applyAlignment="1">
      <alignment horizontal="center"/>
    </xf>
    <xf numFmtId="4" fontId="6" fillId="2" borderId="23" xfId="1" applyNumberFormat="1" applyFont="1" applyFill="1" applyBorder="1"/>
    <xf numFmtId="4" fontId="12" fillId="2" borderId="23" xfId="1" applyNumberFormat="1" applyFont="1" applyFill="1" applyBorder="1"/>
    <xf numFmtId="49" fontId="12" fillId="0" borderId="31" xfId="1" applyNumberFormat="1" applyFont="1" applyBorder="1" applyAlignment="1">
      <alignment horizontal="left" vertical="center" wrapText="1"/>
    </xf>
    <xf numFmtId="4" fontId="6" fillId="2" borderId="23" xfId="1" applyNumberFormat="1" applyFont="1" applyFill="1" applyBorder="1" applyAlignment="1">
      <alignment vertical="center" wrapText="1"/>
    </xf>
    <xf numFmtId="0" fontId="4" fillId="2" borderId="23" xfId="0" applyFont="1" applyFill="1" applyBorder="1"/>
    <xf numFmtId="39" fontId="9" fillId="2" borderId="33" xfId="1" applyFont="1" applyFill="1" applyBorder="1" applyAlignment="1">
      <alignment vertical="center" wrapText="1"/>
    </xf>
    <xf numFmtId="0" fontId="4" fillId="2" borderId="35" xfId="0" applyFont="1" applyFill="1" applyBorder="1"/>
    <xf numFmtId="39" fontId="6" fillId="0" borderId="34" xfId="1" applyFont="1" applyBorder="1" applyAlignment="1"/>
    <xf numFmtId="4" fontId="21" fillId="2" borderId="22" xfId="1" applyNumberFormat="1" applyFont="1" applyFill="1" applyBorder="1" applyAlignment="1">
      <alignment vertical="center" wrapText="1"/>
    </xf>
    <xf numFmtId="4" fontId="21" fillId="2" borderId="32" xfId="1" applyNumberFormat="1" applyFont="1" applyFill="1" applyBorder="1" applyAlignment="1">
      <alignment horizontal="center" vertical="center" wrapText="1"/>
    </xf>
    <xf numFmtId="39" fontId="9" fillId="2" borderId="33" xfId="1" applyFont="1" applyFill="1" applyBorder="1" applyAlignment="1">
      <alignment horizontal="center" vertical="center" wrapText="1"/>
    </xf>
    <xf numFmtId="39" fontId="6" fillId="0" borderId="16" xfId="1" applyFont="1" applyBorder="1" applyAlignment="1"/>
    <xf numFmtId="39" fontId="6" fillId="0" borderId="17" xfId="1" applyFont="1" applyBorder="1" applyAlignment="1"/>
    <xf numFmtId="39" fontId="6" fillId="0" borderId="39" xfId="1" applyFont="1" applyBorder="1" applyAlignment="1"/>
    <xf numFmtId="4" fontId="6" fillId="0" borderId="40" xfId="1" applyNumberFormat="1" applyFont="1" applyBorder="1" applyAlignment="1">
      <alignment horizontal="center" vertical="center"/>
    </xf>
    <xf numFmtId="0" fontId="4" fillId="0" borderId="33" xfId="0" applyFont="1" applyBorder="1"/>
    <xf numFmtId="17" fontId="6" fillId="0" borderId="0" xfId="1" applyNumberFormat="1" applyFont="1" applyBorder="1" applyAlignment="1"/>
    <xf numFmtId="17" fontId="6" fillId="0" borderId="23" xfId="1" applyNumberFormat="1" applyFont="1" applyBorder="1" applyAlignment="1"/>
    <xf numFmtId="4" fontId="6" fillId="0" borderId="22" xfId="1" applyNumberFormat="1" applyFont="1" applyBorder="1" applyAlignment="1"/>
    <xf numFmtId="4" fontId="6" fillId="0" borderId="0" xfId="1" applyNumberFormat="1" applyFont="1" applyBorder="1" applyAlignment="1"/>
    <xf numFmtId="4" fontId="6" fillId="2" borderId="0" xfId="1" applyNumberFormat="1" applyFont="1" applyFill="1" applyBorder="1" applyAlignment="1"/>
    <xf numFmtId="4" fontId="20" fillId="2" borderId="0" xfId="1" applyNumberFormat="1" applyFont="1" applyFill="1" applyBorder="1" applyAlignment="1">
      <alignment vertical="center" wrapText="1"/>
    </xf>
    <xf numFmtId="3" fontId="20" fillId="2" borderId="0" xfId="1" applyNumberFormat="1" applyFont="1" applyFill="1" applyBorder="1" applyAlignment="1">
      <alignment vertical="center" wrapText="1"/>
    </xf>
    <xf numFmtId="4" fontId="12" fillId="2" borderId="0" xfId="1" applyNumberFormat="1" applyFont="1" applyFill="1" applyBorder="1" applyAlignment="1">
      <alignment vertical="center" wrapText="1"/>
    </xf>
    <xf numFmtId="4" fontId="6" fillId="2" borderId="0" xfId="1" applyNumberFormat="1" applyFont="1" applyFill="1" applyBorder="1" applyAlignment="1">
      <alignment vertical="center"/>
    </xf>
    <xf numFmtId="4" fontId="12" fillId="2" borderId="22" xfId="1" applyNumberFormat="1" applyFont="1" applyFill="1" applyBorder="1" applyAlignment="1">
      <alignment vertical="center" wrapText="1"/>
    </xf>
    <xf numFmtId="0" fontId="4" fillId="0" borderId="0" xfId="0" applyFont="1" applyBorder="1" applyAlignment="1"/>
    <xf numFmtId="4" fontId="20" fillId="2" borderId="22" xfId="1" applyNumberFormat="1" applyFont="1" applyFill="1" applyBorder="1" applyAlignment="1">
      <alignment vertical="center" wrapText="1"/>
    </xf>
    <xf numFmtId="3" fontId="20" fillId="2" borderId="22" xfId="1" applyNumberFormat="1" applyFont="1" applyFill="1" applyBorder="1" applyAlignment="1">
      <alignment vertical="center" wrapText="1"/>
    </xf>
    <xf numFmtId="4" fontId="12" fillId="2" borderId="22" xfId="1" applyNumberFormat="1" applyFont="1" applyFill="1" applyBorder="1" applyAlignment="1">
      <alignment horizontal="left" vertical="center" wrapText="1"/>
    </xf>
    <xf numFmtId="49" fontId="12" fillId="2" borderId="22" xfId="1" applyNumberFormat="1" applyFont="1" applyFill="1" applyBorder="1" applyAlignment="1">
      <alignment horizontal="left" vertical="center" wrapText="1"/>
    </xf>
    <xf numFmtId="39" fontId="22" fillId="2" borderId="0" xfId="1" applyFont="1" applyFill="1" applyBorder="1" applyAlignment="1"/>
    <xf numFmtId="4" fontId="22" fillId="2" borderId="0" xfId="1" applyNumberFormat="1" applyFont="1" applyFill="1" applyBorder="1" applyAlignment="1">
      <alignment horizontal="center" vertical="center"/>
    </xf>
    <xf numFmtId="39" fontId="6" fillId="0" borderId="15" xfId="1" applyFont="1" applyBorder="1" applyAlignment="1"/>
    <xf numFmtId="39" fontId="6" fillId="0" borderId="9" xfId="1" applyFont="1" applyBorder="1" applyAlignment="1"/>
    <xf numFmtId="0" fontId="23" fillId="2" borderId="0" xfId="0" applyFont="1" applyFill="1" applyBorder="1" applyAlignment="1">
      <alignment horizontal="center" wrapText="1"/>
    </xf>
    <xf numFmtId="4" fontId="4" fillId="2" borderId="0" xfId="0" applyNumberFormat="1" applyFont="1" applyFill="1"/>
    <xf numFmtId="0" fontId="4" fillId="0" borderId="23" xfId="0" applyFont="1" applyBorder="1"/>
    <xf numFmtId="0" fontId="19" fillId="2" borderId="0" xfId="0" applyFont="1" applyFill="1"/>
    <xf numFmtId="4" fontId="9" fillId="2" borderId="22" xfId="1" applyNumberFormat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9" fillId="2" borderId="32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49" fontId="12" fillId="4" borderId="1" xfId="1" applyNumberFormat="1" applyFont="1" applyFill="1" applyBorder="1" applyAlignment="1">
      <alignment horizontal="center" vertical="center"/>
    </xf>
    <xf numFmtId="3" fontId="12" fillId="4" borderId="12" xfId="1" applyNumberFormat="1" applyFont="1" applyFill="1" applyBorder="1" applyAlignment="1">
      <alignment horizontal="center" vertical="center"/>
    </xf>
    <xf numFmtId="3" fontId="12" fillId="4" borderId="25" xfId="1" applyNumberFormat="1" applyFont="1" applyFill="1" applyBorder="1" applyAlignment="1">
      <alignment horizontal="center" vertical="center"/>
    </xf>
    <xf numFmtId="49" fontId="12" fillId="4" borderId="11" xfId="1" applyNumberFormat="1" applyFont="1" applyFill="1" applyBorder="1" applyAlignment="1">
      <alignment horizontal="center" vertical="center"/>
    </xf>
    <xf numFmtId="49" fontId="12" fillId="4" borderId="12" xfId="1" applyNumberFormat="1" applyFont="1" applyFill="1" applyBorder="1" applyAlignment="1">
      <alignment horizontal="center" vertical="center"/>
    </xf>
    <xf numFmtId="39" fontId="6" fillId="0" borderId="11" xfId="1" applyFont="1" applyBorder="1" applyAlignment="1">
      <alignment horizontal="left"/>
    </xf>
    <xf numFmtId="3" fontId="12" fillId="4" borderId="12" xfId="1" applyNumberFormat="1" applyFont="1" applyFill="1" applyBorder="1" applyAlignment="1">
      <alignment horizontal="center" vertical="center"/>
    </xf>
    <xf numFmtId="3" fontId="12" fillId="4" borderId="25" xfId="1" applyNumberFormat="1" applyFont="1" applyFill="1" applyBorder="1" applyAlignment="1">
      <alignment horizontal="center" vertical="center"/>
    </xf>
    <xf numFmtId="3" fontId="12" fillId="4" borderId="12" xfId="1" applyNumberFormat="1" applyFont="1" applyFill="1" applyBorder="1" applyAlignment="1">
      <alignment horizontal="center" vertical="center"/>
    </xf>
    <xf numFmtId="3" fontId="12" fillId="4" borderId="25" xfId="1" applyNumberFormat="1" applyFont="1" applyFill="1" applyBorder="1" applyAlignment="1">
      <alignment horizontal="center" vertical="center"/>
    </xf>
    <xf numFmtId="39" fontId="6" fillId="0" borderId="11" xfId="1" applyFont="1" applyBorder="1" applyAlignment="1">
      <alignment horizontal="left"/>
    </xf>
    <xf numFmtId="39" fontId="6" fillId="0" borderId="15" xfId="1" applyFont="1" applyBorder="1" applyAlignment="1"/>
    <xf numFmtId="39" fontId="6" fillId="0" borderId="9" xfId="1" applyFont="1" applyBorder="1" applyAlignment="1"/>
    <xf numFmtId="4" fontId="3" fillId="4" borderId="19" xfId="1" applyNumberFormat="1" applyFont="1" applyFill="1" applyBorder="1" applyAlignment="1">
      <alignment horizontal="center" vertical="center"/>
    </xf>
    <xf numFmtId="4" fontId="3" fillId="4" borderId="20" xfId="1" applyNumberFormat="1" applyFont="1" applyFill="1" applyBorder="1" applyAlignment="1">
      <alignment horizontal="center" vertical="center"/>
    </xf>
    <xf numFmtId="4" fontId="3" fillId="4" borderId="21" xfId="1" applyNumberFormat="1" applyFont="1" applyFill="1" applyBorder="1" applyAlignment="1">
      <alignment horizontal="center" vertical="center"/>
    </xf>
    <xf numFmtId="4" fontId="3" fillId="4" borderId="22" xfId="1" applyNumberFormat="1" applyFont="1" applyFill="1" applyBorder="1" applyAlignment="1">
      <alignment horizontal="center" wrapText="1"/>
    </xf>
    <xf numFmtId="4" fontId="3" fillId="4" borderId="0" xfId="1" applyNumberFormat="1" applyFont="1" applyFill="1" applyBorder="1" applyAlignment="1">
      <alignment horizontal="center" wrapText="1"/>
    </xf>
    <xf numFmtId="4" fontId="3" fillId="4" borderId="23" xfId="1" applyNumberFormat="1" applyFont="1" applyFill="1" applyBorder="1" applyAlignment="1">
      <alignment horizontal="center" wrapText="1"/>
    </xf>
    <xf numFmtId="4" fontId="10" fillId="4" borderId="22" xfId="1" applyNumberFormat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 wrapText="1"/>
    </xf>
    <xf numFmtId="4" fontId="10" fillId="4" borderId="23" xfId="1" applyNumberFormat="1" applyFont="1" applyFill="1" applyBorder="1" applyAlignment="1">
      <alignment horizontal="center" vertical="center" wrapText="1"/>
    </xf>
    <xf numFmtId="4" fontId="11" fillId="2" borderId="22" xfId="1" applyNumberFormat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vertical="center" wrapText="1"/>
    </xf>
    <xf numFmtId="4" fontId="11" fillId="2" borderId="23" xfId="1" applyNumberFormat="1" applyFont="1" applyFill="1" applyBorder="1" applyAlignment="1">
      <alignment horizontal="center" vertical="center" wrapText="1"/>
    </xf>
    <xf numFmtId="4" fontId="12" fillId="4" borderId="45" xfId="1" applyNumberFormat="1" applyFont="1" applyFill="1" applyBorder="1" applyAlignment="1">
      <alignment horizontal="center" vertical="center" wrapText="1"/>
    </xf>
    <xf numFmtId="4" fontId="12" fillId="4" borderId="42" xfId="1" applyNumberFormat="1" applyFont="1" applyFill="1" applyBorder="1" applyAlignment="1">
      <alignment horizontal="center" vertical="center" wrapText="1"/>
    </xf>
    <xf numFmtId="4" fontId="12" fillId="4" borderId="43" xfId="1" applyNumberFormat="1" applyFont="1" applyFill="1" applyBorder="1" applyAlignment="1">
      <alignment horizontal="center" vertical="center" wrapText="1"/>
    </xf>
    <xf numFmtId="4" fontId="12" fillId="4" borderId="41" xfId="1" applyNumberFormat="1" applyFont="1" applyFill="1" applyBorder="1" applyAlignment="1">
      <alignment horizontal="center" vertical="center" wrapText="1"/>
    </xf>
    <xf numFmtId="4" fontId="12" fillId="4" borderId="44" xfId="1" applyNumberFormat="1" applyFont="1" applyFill="1" applyBorder="1" applyAlignment="1">
      <alignment horizontal="center" vertical="center" wrapText="1"/>
    </xf>
    <xf numFmtId="3" fontId="12" fillId="4" borderId="24" xfId="1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/>
    </xf>
    <xf numFmtId="3" fontId="12" fillId="4" borderId="12" xfId="1" applyNumberFormat="1" applyFont="1" applyFill="1" applyBorder="1" applyAlignment="1">
      <alignment horizontal="center" vertical="center"/>
    </xf>
    <xf numFmtId="3" fontId="12" fillId="4" borderId="25" xfId="1" applyNumberFormat="1" applyFont="1" applyFill="1" applyBorder="1" applyAlignment="1">
      <alignment horizontal="center" vertical="center"/>
    </xf>
    <xf numFmtId="3" fontId="12" fillId="4" borderId="11" xfId="1" applyNumberFormat="1" applyFont="1" applyFill="1" applyBorder="1" applyAlignment="1">
      <alignment horizontal="center" vertical="center" wrapText="1"/>
    </xf>
    <xf numFmtId="4" fontId="12" fillId="4" borderId="2" xfId="1" applyNumberFormat="1" applyFont="1" applyFill="1" applyBorder="1" applyAlignment="1">
      <alignment horizontal="center" vertical="center" wrapText="1"/>
    </xf>
    <xf numFmtId="4" fontId="12" fillId="4" borderId="3" xfId="1" applyNumberFormat="1" applyFont="1" applyFill="1" applyBorder="1" applyAlignment="1">
      <alignment horizontal="center" vertical="center" wrapText="1"/>
    </xf>
    <xf numFmtId="4" fontId="12" fillId="4" borderId="27" xfId="1" applyNumberFormat="1" applyFont="1" applyFill="1" applyBorder="1" applyAlignment="1">
      <alignment horizontal="center" vertical="center" wrapText="1"/>
    </xf>
    <xf numFmtId="4" fontId="12" fillId="4" borderId="4" xfId="1" applyNumberFormat="1" applyFont="1" applyFill="1" applyBorder="1" applyAlignment="1">
      <alignment horizontal="center" vertical="center" wrapText="1"/>
    </xf>
    <xf numFmtId="4" fontId="12" fillId="4" borderId="0" xfId="1" applyNumberFormat="1" applyFont="1" applyFill="1" applyBorder="1" applyAlignment="1">
      <alignment horizontal="center" vertical="center" wrapText="1"/>
    </xf>
    <xf numFmtId="4" fontId="12" fillId="4" borderId="23" xfId="1" applyNumberFormat="1" applyFont="1" applyFill="1" applyBorder="1" applyAlignment="1">
      <alignment horizontal="center" vertical="center" wrapText="1"/>
    </xf>
    <xf numFmtId="4" fontId="12" fillId="4" borderId="5" xfId="1" applyNumberFormat="1" applyFont="1" applyFill="1" applyBorder="1" applyAlignment="1">
      <alignment horizontal="center" vertical="center" wrapText="1"/>
    </xf>
    <xf numFmtId="4" fontId="12" fillId="4" borderId="6" xfId="1" applyNumberFormat="1" applyFont="1" applyFill="1" applyBorder="1" applyAlignment="1">
      <alignment horizontal="center" vertical="center" wrapText="1"/>
    </xf>
    <xf numFmtId="4" fontId="12" fillId="4" borderId="28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/>
    </xf>
    <xf numFmtId="4" fontId="6" fillId="0" borderId="23" xfId="1" applyNumberFormat="1" applyFont="1" applyBorder="1" applyAlignment="1">
      <alignment horizontal="center"/>
    </xf>
    <xf numFmtId="4" fontId="6" fillId="0" borderId="7" xfId="1" applyNumberFormat="1" applyFont="1" applyBorder="1" applyAlignment="1">
      <alignment horizontal="center"/>
    </xf>
    <xf numFmtId="4" fontId="6" fillId="0" borderId="29" xfId="1" applyNumberFormat="1" applyFont="1" applyBorder="1" applyAlignment="1">
      <alignment horizontal="center"/>
    </xf>
    <xf numFmtId="39" fontId="6" fillId="0" borderId="8" xfId="1" applyFont="1" applyBorder="1" applyAlignment="1">
      <alignment horizontal="center"/>
    </xf>
    <xf numFmtId="39" fontId="6" fillId="0" borderId="30" xfId="1" applyFont="1" applyBorder="1" applyAlignment="1">
      <alignment horizontal="center"/>
    </xf>
    <xf numFmtId="39" fontId="11" fillId="0" borderId="0" xfId="1" applyFont="1" applyBorder="1" applyAlignment="1">
      <alignment horizontal="left" wrapText="1"/>
    </xf>
    <xf numFmtId="39" fontId="11" fillId="0" borderId="23" xfId="1" applyFont="1" applyBorder="1" applyAlignment="1">
      <alignment horizontal="left" wrapText="1"/>
    </xf>
    <xf numFmtId="4" fontId="12" fillId="2" borderId="22" xfId="1" applyNumberFormat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39" fontId="6" fillId="0" borderId="11" xfId="1" applyFont="1" applyBorder="1" applyAlignment="1">
      <alignment horizontal="left"/>
    </xf>
    <xf numFmtId="39" fontId="6" fillId="0" borderId="1" xfId="1" applyFont="1" applyBorder="1" applyAlignment="1">
      <alignment horizontal="left"/>
    </xf>
    <xf numFmtId="4" fontId="6" fillId="0" borderId="22" xfId="1" applyNumberFormat="1" applyFont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3" fontId="12" fillId="4" borderId="41" xfId="1" applyNumberFormat="1" applyFont="1" applyFill="1" applyBorder="1" applyAlignment="1">
      <alignment horizontal="center" vertical="center"/>
    </xf>
    <xf numFmtId="3" fontId="12" fillId="4" borderId="42" xfId="1" applyNumberFormat="1" applyFont="1" applyFill="1" applyBorder="1" applyAlignment="1">
      <alignment horizontal="center" vertical="center"/>
    </xf>
    <xf numFmtId="3" fontId="12" fillId="4" borderId="43" xfId="1" applyNumberFormat="1" applyFont="1" applyFill="1" applyBorder="1" applyAlignment="1">
      <alignment horizontal="center" vertical="center"/>
    </xf>
    <xf numFmtId="39" fontId="9" fillId="2" borderId="0" xfId="1" applyFont="1" applyFill="1" applyBorder="1" applyAlignment="1">
      <alignment horizontal="center" vertical="center" wrapText="1"/>
    </xf>
    <xf numFmtId="39" fontId="6" fillId="0" borderId="13" xfId="1" applyFont="1" applyBorder="1" applyAlignment="1">
      <alignment horizontal="left"/>
    </xf>
    <xf numFmtId="39" fontId="6" fillId="0" borderId="18" xfId="1" applyFont="1" applyBorder="1" applyAlignment="1">
      <alignment horizontal="left"/>
    </xf>
    <xf numFmtId="3" fontId="12" fillId="4" borderId="36" xfId="1" applyNumberFormat="1" applyFont="1" applyFill="1" applyBorder="1" applyAlignment="1">
      <alignment horizontal="center" vertical="center"/>
    </xf>
    <xf numFmtId="3" fontId="12" fillId="4" borderId="37" xfId="1" applyNumberFormat="1" applyFont="1" applyFill="1" applyBorder="1" applyAlignment="1">
      <alignment horizontal="center" vertical="center"/>
    </xf>
    <xf numFmtId="3" fontId="12" fillId="4" borderId="38" xfId="1" applyNumberFormat="1" applyFont="1" applyFill="1" applyBorder="1" applyAlignment="1">
      <alignment horizontal="center" vertical="center"/>
    </xf>
    <xf numFmtId="3" fontId="24" fillId="4" borderId="11" xfId="1" applyNumberFormat="1" applyFont="1" applyFill="1" applyBorder="1" applyAlignment="1">
      <alignment horizontal="center" vertical="center"/>
    </xf>
    <xf numFmtId="3" fontId="24" fillId="4" borderId="1" xfId="1" applyNumberFormat="1" applyFont="1" applyFill="1" applyBorder="1" applyAlignment="1">
      <alignment horizontal="center" vertical="center"/>
    </xf>
    <xf numFmtId="3" fontId="24" fillId="4" borderId="12" xfId="1" applyNumberFormat="1" applyFont="1" applyFill="1" applyBorder="1" applyAlignment="1">
      <alignment horizontal="center" vertical="center"/>
    </xf>
    <xf numFmtId="0" fontId="12" fillId="4" borderId="1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2" xfId="1" applyNumberFormat="1" applyFont="1" applyFill="1" applyBorder="1" applyAlignment="1">
      <alignment horizontal="center" vertical="center"/>
    </xf>
    <xf numFmtId="3" fontId="25" fillId="4" borderId="11" xfId="1" applyNumberFormat="1" applyFont="1" applyFill="1" applyBorder="1" applyAlignment="1">
      <alignment horizontal="center" vertical="center"/>
    </xf>
    <xf numFmtId="3" fontId="25" fillId="4" borderId="1" xfId="1" applyNumberFormat="1" applyFont="1" applyFill="1" applyBorder="1" applyAlignment="1">
      <alignment horizontal="center" vertical="center"/>
    </xf>
    <xf numFmtId="3" fontId="25" fillId="4" borderId="12" xfId="1" applyNumberFormat="1" applyFont="1" applyFill="1" applyBorder="1" applyAlignment="1">
      <alignment horizontal="center" vertical="center"/>
    </xf>
    <xf numFmtId="4" fontId="21" fillId="2" borderId="0" xfId="1" applyNumberFormat="1" applyFont="1" applyFill="1" applyBorder="1" applyAlignment="1">
      <alignment horizontal="center" vertical="center" wrapText="1"/>
    </xf>
    <xf numFmtId="3" fontId="12" fillId="4" borderId="11" xfId="1" applyNumberFormat="1" applyFont="1" applyFill="1" applyBorder="1" applyAlignment="1">
      <alignment horizontal="center" vertical="center"/>
    </xf>
    <xf numFmtId="39" fontId="6" fillId="0" borderId="15" xfId="1" applyFont="1" applyBorder="1" applyAlignment="1"/>
    <xf numFmtId="39" fontId="6" fillId="0" borderId="9" xfId="1" applyFont="1" applyBorder="1" applyAlignment="1"/>
    <xf numFmtId="39" fontId="6" fillId="0" borderId="15" xfId="1" applyFont="1" applyBorder="1" applyAlignment="1">
      <alignment horizontal="left"/>
    </xf>
    <xf numFmtId="39" fontId="6" fillId="0" borderId="9" xfId="1" applyFont="1" applyBorder="1" applyAlignment="1">
      <alignment horizontal="left"/>
    </xf>
    <xf numFmtId="39" fontId="6" fillId="0" borderId="16" xfId="1" applyFont="1" applyBorder="1" applyAlignment="1">
      <alignment horizontal="left"/>
    </xf>
    <xf numFmtId="39" fontId="6" fillId="0" borderId="17" xfId="1" applyFont="1" applyBorder="1" applyAlignment="1">
      <alignment horizontal="left"/>
    </xf>
    <xf numFmtId="4" fontId="12" fillId="4" borderId="47" xfId="1" applyNumberFormat="1" applyFont="1" applyFill="1" applyBorder="1" applyAlignment="1">
      <alignment horizontal="center" vertical="center" wrapText="1"/>
    </xf>
    <xf numFmtId="4" fontId="12" fillId="4" borderId="37" xfId="1" applyNumberFormat="1" applyFont="1" applyFill="1" applyBorder="1" applyAlignment="1">
      <alignment horizontal="center" vertical="center" wrapText="1"/>
    </xf>
    <xf numFmtId="4" fontId="12" fillId="4" borderId="38" xfId="1" applyNumberFormat="1" applyFont="1" applyFill="1" applyBorder="1" applyAlignment="1">
      <alignment horizontal="center" vertical="center" wrapText="1"/>
    </xf>
    <xf numFmtId="4" fontId="12" fillId="4" borderId="36" xfId="1" applyNumberFormat="1" applyFont="1" applyFill="1" applyBorder="1" applyAlignment="1">
      <alignment horizontal="center" vertical="center" wrapText="1"/>
    </xf>
    <xf numFmtId="4" fontId="12" fillId="4" borderId="46" xfId="1" applyNumberFormat="1" applyFont="1" applyFill="1" applyBorder="1" applyAlignment="1">
      <alignment horizontal="center" vertical="center" wrapText="1"/>
    </xf>
    <xf numFmtId="3" fontId="12" fillId="4" borderId="55" xfId="1" applyNumberFormat="1" applyFont="1" applyFill="1" applyBorder="1" applyAlignment="1">
      <alignment horizontal="center" vertical="center" wrapText="1"/>
    </xf>
    <xf numFmtId="3" fontId="12" fillId="4" borderId="56" xfId="1" applyNumberFormat="1" applyFont="1" applyFill="1" applyBorder="1" applyAlignment="1">
      <alignment horizontal="center" vertical="center" wrapText="1"/>
    </xf>
    <xf numFmtId="3" fontId="12" fillId="4" borderId="54" xfId="1" applyNumberFormat="1" applyFont="1" applyFill="1" applyBorder="1" applyAlignment="1">
      <alignment horizontal="center" vertical="center" wrapText="1"/>
    </xf>
    <xf numFmtId="3" fontId="12" fillId="4" borderId="10" xfId="1" applyNumberFormat="1" applyFont="1" applyFill="1" applyBorder="1" applyAlignment="1">
      <alignment horizontal="center" vertical="center" wrapText="1"/>
    </xf>
    <xf numFmtId="3" fontId="12" fillId="4" borderId="48" xfId="1" applyNumberFormat="1" applyFont="1" applyFill="1" applyBorder="1" applyAlignment="1">
      <alignment horizontal="center" vertical="center"/>
    </xf>
    <xf numFmtId="3" fontId="12" fillId="4" borderId="49" xfId="1" applyNumberFormat="1" applyFont="1" applyFill="1" applyBorder="1" applyAlignment="1">
      <alignment horizontal="center" vertical="center"/>
    </xf>
    <xf numFmtId="3" fontId="12" fillId="4" borderId="53" xfId="1" applyNumberFormat="1" applyFont="1" applyFill="1" applyBorder="1" applyAlignment="1">
      <alignment horizontal="center" vertical="center"/>
    </xf>
    <xf numFmtId="3" fontId="12" fillId="4" borderId="51" xfId="1" applyNumberFormat="1" applyFont="1" applyFill="1" applyBorder="1" applyAlignment="1">
      <alignment horizontal="center" vertical="center" wrapText="1"/>
    </xf>
    <xf numFmtId="3" fontId="12" fillId="4" borderId="52" xfId="1" applyNumberFormat="1" applyFont="1" applyFill="1" applyBorder="1" applyAlignment="1">
      <alignment horizontal="center" vertical="center" wrapText="1"/>
    </xf>
    <xf numFmtId="3" fontId="12" fillId="4" borderId="50" xfId="1" applyNumberFormat="1" applyFont="1" applyFill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/>
    </xf>
    <xf numFmtId="4" fontId="6" fillId="0" borderId="27" xfId="1" applyNumberFormat="1" applyFont="1" applyBorder="1" applyAlignment="1">
      <alignment horizontal="center"/>
    </xf>
    <xf numFmtId="3" fontId="25" fillId="4" borderId="15" xfId="1" applyNumberFormat="1" applyFont="1" applyFill="1" applyBorder="1" applyAlignment="1">
      <alignment horizontal="center" vertical="center"/>
    </xf>
    <xf numFmtId="3" fontId="25" fillId="4" borderId="49" xfId="1" applyNumberFormat="1" applyFont="1" applyFill="1" applyBorder="1" applyAlignment="1">
      <alignment horizontal="center" vertical="center"/>
    </xf>
    <xf numFmtId="3" fontId="25" fillId="4" borderId="53" xfId="1" applyNumberFormat="1" applyFont="1" applyFill="1" applyBorder="1" applyAlignment="1">
      <alignment horizontal="center" vertical="center"/>
    </xf>
    <xf numFmtId="4" fontId="9" fillId="2" borderId="20" xfId="1" applyNumberFormat="1" applyFont="1" applyFill="1" applyBorder="1" applyAlignment="1">
      <alignment horizontal="center" vertical="center" wrapText="1"/>
    </xf>
    <xf numFmtId="39" fontId="9" fillId="2" borderId="20" xfId="1" applyFont="1" applyFill="1" applyBorder="1" applyAlignment="1">
      <alignment horizontal="center" vertical="center" wrapText="1"/>
    </xf>
    <xf numFmtId="0" fontId="12" fillId="4" borderId="15" xfId="1" applyNumberFormat="1" applyFont="1" applyFill="1" applyBorder="1" applyAlignment="1">
      <alignment horizontal="center" vertical="center"/>
    </xf>
    <xf numFmtId="0" fontId="12" fillId="4" borderId="49" xfId="1" applyNumberFormat="1" applyFont="1" applyFill="1" applyBorder="1" applyAlignment="1">
      <alignment horizontal="center" vertical="center"/>
    </xf>
    <xf numFmtId="0" fontId="12" fillId="4" borderId="53" xfId="1" applyNumberFormat="1" applyFont="1" applyFill="1" applyBorder="1" applyAlignment="1">
      <alignment horizontal="center" vertical="center"/>
    </xf>
    <xf numFmtId="4" fontId="6" fillId="0" borderId="58" xfId="1" applyNumberFormat="1" applyFont="1" applyBorder="1" applyAlignment="1">
      <alignment horizontal="center"/>
    </xf>
    <xf numFmtId="4" fontId="6" fillId="2" borderId="57" xfId="1" applyNumberFormat="1" applyFont="1" applyFill="1" applyBorder="1" applyAlignment="1">
      <alignment horizontal="center"/>
    </xf>
  </cellXfs>
  <cellStyles count="4">
    <cellStyle name="Millares 2" xfId="3" xr:uid="{82B9693B-D7E3-4DCE-AFB3-5654AC175D98}"/>
    <cellStyle name="Normal" xfId="0" builtinId="0"/>
    <cellStyle name="Normal 3" xfId="1" xr:uid="{DF1F9AA3-2BB4-4CD2-A9D6-9724D915AC09}"/>
    <cellStyle name="Porcentual 3" xfId="2" xr:uid="{08AD437D-DEBF-4209-9915-71EEE08BD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DEB256-3195-47B5-909A-C6F01DFA7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3771" y="68855"/>
          <a:ext cx="3181741" cy="5094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58B505-62D0-4AA0-B65F-9FC090788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3CB50B-7E5E-4851-BC15-886C5445B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3FD9C3-F36E-4AA1-A210-3A7B34883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F09D9E-8929-44C3-949D-ACD994198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13B46-BBC7-4CE7-9609-8BD55CC30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867E85-2884-4BC0-9093-6E8BE5C8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A825F22-4DBF-4435-A014-49AB8CD55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F9D39A-0ED9-44E1-9D79-D7A016CB5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92A269-F10F-4CE3-A110-C9AF2B8A0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2BB5DD-A381-4605-AB22-D063B5902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AE2319-B3D2-430E-B8AC-CFB931BA9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AF0E7E-90DB-4CE3-932F-41BA5947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100E3C-2BA1-40D1-AA79-A1C543EC7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EFE00E-02D5-4B1F-B244-299155178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89B5D9-56D1-4C2F-8444-E2D704B3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24EFB7-7A8B-431B-B379-63438BE70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1A4E84-326D-4331-83DA-D62D68BC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1EDD36-0DE1-436F-AA5D-72C55CB4D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57B85A-6D00-4D6A-AAEC-0A67AB82D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D0585D-C0DE-4AF2-8B05-354B2538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35F55C-FA5C-4D72-BBBB-DD39FD09A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2EB604-4890-40D3-AE71-22EFE5485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E8EE63-4A1F-4B3B-8199-26259DB52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ABCD20-642B-4476-8001-15F26AF1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5E198-303D-4B33-8FD3-DA2D07DD7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76B36B-9961-450A-B8CD-2926AB8A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A64E87-3611-46D8-A883-716D40613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12886-3EC4-4DBA-8D3F-C5A1D16B2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8F9875-EE99-46CE-B1CB-2E840E79D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E640F4-417E-488A-820D-4BC2D342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BFB5A1-7D84-40DA-BFD1-1F808504B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036699-9D08-4745-9662-B76DA474C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A6CDDF-6435-4349-BF5F-89138AC9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1950D6-42CF-4BB5-A55F-E621F7E9F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774B5D-C074-4FE2-AE55-9E090752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D86511-CED6-44B1-8BE3-E0640D24F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C06691-0D32-4A0D-BE9C-05F30AD3B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B77117-2CF0-4D05-9B8B-D4291DB70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105D7B8-3BE4-4E47-990C-81B393464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7CF82D-3991-4696-AEC6-11CBDC39C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22C5AB-27B3-40A7-9F51-EE377A9A8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528662-9409-418B-BFA0-9F7C7FD64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969270-73FF-4A15-8DA1-6B343DC93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029446-6674-4634-9159-020EF7C6D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0F4506-3CB5-4D18-B72A-BDEE2E8BF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65E39B-0F69-417A-B029-05ECE7411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E8EA68-4E40-464B-8811-728EC8614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504625-E883-4CE5-8DB5-707CCFC9A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8D2875-791A-440A-A487-A6F2801D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402864-AAD3-41E6-9B76-7CE52A5C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8FA657-7DE6-41F8-B00A-B0012AB4C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147748-5C5F-4C7E-A847-410AFE92D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D1D3FA-3000-4C1A-89E2-737E3A589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A58810-311F-49DE-A015-DF632E020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855837-17A5-40FC-A208-AEEBC1614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64E0E9-301B-4693-8564-3CD67BAC7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EA9176-0780-4AAC-BD38-ACF83300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65D3E2-6CA6-4396-BC0A-7F2A710DB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0B2EAF-F024-43CE-8139-081923A7B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61FB34-34C1-4FF5-AC9D-0EC42BFE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CF3058-EFB7-4496-B81C-DCBD3DA9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98556C-D5F3-4EB9-B07E-FB4CD71A9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9522A8-38CC-4412-A779-DE1E7AD3B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6EEC8E-9B98-4751-8E58-778F1445D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2B3423-CA59-49A9-A563-3D08CA24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AC1C17-268D-4EDA-9840-B797673D4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C50BC1-4905-4319-9D68-E4D9CE38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56BE-106C-4D33-9FFB-91C18FE86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F5A59C-F7AC-4826-BE93-0FDC00BFF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A01A92-E99B-422E-BAFA-69B8100E2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5209AB-2C2C-41FE-8C4F-DC20E05AB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44483B-F6BB-4CDC-B060-EAF456202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FCD46E-717F-4F62-954B-BA681BF5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69BD0D-E371-4644-8ACB-E595ECFD4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A69C8C-B91D-4307-AA4F-9F7A944EE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305AF-6DF5-4ADC-B7C1-F8B7500CE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1A6F95-9164-432A-B49E-6707BEA12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411F63-703E-4047-B2CF-DAC53830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F5F4AA-AFC7-4193-8560-57DE3BB1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8DC75C-CAC4-42D9-8A30-6165F9F6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A511EB-6B7E-4FA1-A71C-682858C70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DE6CD4-9A3E-4CA6-BC00-A31669139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9E278A-8287-4342-8154-8C99B1A60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  <xdr:twoCellAnchor editAs="oneCell">
    <xdr:from>
      <xdr:col>1</xdr:col>
      <xdr:colOff>502024</xdr:colOff>
      <xdr:row>0</xdr:row>
      <xdr:rowOff>68855</xdr:rowOff>
    </xdr:from>
    <xdr:to>
      <xdr:col>3</xdr:col>
      <xdr:colOff>1055783</xdr:colOff>
      <xdr:row>1</xdr:row>
      <xdr:rowOff>268500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6F80C6-74E0-4E4E-BFFA-3FD215EB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99" y="68855"/>
          <a:ext cx="3182659" cy="51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A84A-3A6E-41B9-A12D-9ED3DAB37A38}">
  <sheetPr>
    <tabColor rgb="FF0070C0"/>
    <pageSetUpPr fitToPage="1"/>
  </sheetPr>
  <dimension ref="A1:O95"/>
  <sheetViews>
    <sheetView showGridLines="0" topLeftCell="A79" zoomScale="83" zoomScaleNormal="83" workbookViewId="0">
      <selection activeCell="G43" sqref="G43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0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7</v>
      </c>
      <c r="E8" s="110" t="s">
        <v>8</v>
      </c>
      <c r="F8" s="111" t="s">
        <v>9</v>
      </c>
      <c r="G8" s="43"/>
      <c r="H8" s="145"/>
      <c r="I8" s="110" t="s">
        <v>7</v>
      </c>
      <c r="J8" s="110" t="s">
        <v>8</v>
      </c>
      <c r="K8" s="112" t="s">
        <v>9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6516.9</v>
      </c>
      <c r="D9" s="5">
        <f t="shared" ref="D9:D14" si="1">+I19-(I19*$I$83)</f>
        <v>633.50399999999991</v>
      </c>
      <c r="E9" s="5">
        <f t="shared" ref="E9:F14" si="2">+J19</f>
        <v>1055.8399999999999</v>
      </c>
      <c r="F9" s="34">
        <f t="shared" si="2"/>
        <v>1055.8399999999999</v>
      </c>
      <c r="G9" s="19"/>
      <c r="H9" s="37">
        <f t="shared" ref="H9:H14" si="3">+H19</f>
        <v>6516.9</v>
      </c>
      <c r="I9" s="8">
        <f t="shared" ref="I9:I14" si="4">+I19-(I19*$I$84)</f>
        <v>739.08799999999997</v>
      </c>
      <c r="J9" s="8">
        <f t="shared" ref="J9:K14" si="5">+J19</f>
        <v>1055.8399999999999</v>
      </c>
      <c r="K9" s="61">
        <f t="shared" si="5"/>
        <v>1055.8399999999999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6516.9</v>
      </c>
      <c r="D10" s="5">
        <f t="shared" si="1"/>
        <v>633.50399999999991</v>
      </c>
      <c r="E10" s="5">
        <f t="shared" si="2"/>
        <v>1055.8399999999999</v>
      </c>
      <c r="F10" s="34">
        <f t="shared" si="2"/>
        <v>1055.8399999999999</v>
      </c>
      <c r="G10" s="19"/>
      <c r="H10" s="37">
        <f t="shared" si="3"/>
        <v>6516.9</v>
      </c>
      <c r="I10" s="8">
        <f t="shared" si="4"/>
        <v>739.08799999999997</v>
      </c>
      <c r="J10" s="8">
        <f t="shared" si="5"/>
        <v>1055.8399999999999</v>
      </c>
      <c r="K10" s="61">
        <f t="shared" si="5"/>
        <v>1055.8399999999999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6516.9</v>
      </c>
      <c r="D11" s="5">
        <f t="shared" si="1"/>
        <v>633.50399999999991</v>
      </c>
      <c r="E11" s="5">
        <f t="shared" si="2"/>
        <v>1055.8399999999999</v>
      </c>
      <c r="F11" s="34">
        <f t="shared" si="2"/>
        <v>1055.8399999999999</v>
      </c>
      <c r="G11" s="19"/>
      <c r="H11" s="37">
        <f t="shared" si="3"/>
        <v>6516.9</v>
      </c>
      <c r="I11" s="8">
        <f t="shared" si="4"/>
        <v>739.08799999999997</v>
      </c>
      <c r="J11" s="8">
        <f t="shared" si="5"/>
        <v>1055.8399999999999</v>
      </c>
      <c r="K11" s="61">
        <f t="shared" si="5"/>
        <v>1055.8399999999999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6516.9</v>
      </c>
      <c r="D12" s="5">
        <f t="shared" si="1"/>
        <v>633.50399999999991</v>
      </c>
      <c r="E12" s="5">
        <f t="shared" si="2"/>
        <v>1055.8399999999999</v>
      </c>
      <c r="F12" s="34">
        <f t="shared" si="2"/>
        <v>1055.8399999999999</v>
      </c>
      <c r="G12" s="19"/>
      <c r="H12" s="37">
        <f t="shared" si="3"/>
        <v>6516.9</v>
      </c>
      <c r="I12" s="8">
        <f t="shared" si="4"/>
        <v>739.08799999999997</v>
      </c>
      <c r="J12" s="8">
        <f t="shared" si="5"/>
        <v>1055.8399999999999</v>
      </c>
      <c r="K12" s="61">
        <f t="shared" si="5"/>
        <v>1055.8399999999999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7</v>
      </c>
      <c r="E18" s="110" t="s">
        <v>8</v>
      </c>
      <c r="F18" s="111" t="s">
        <v>9</v>
      </c>
      <c r="G18" s="28"/>
      <c r="H18" s="145"/>
      <c r="I18" s="110" t="s">
        <v>7</v>
      </c>
      <c r="J18" s="110" t="s">
        <v>8</v>
      </c>
      <c r="K18" s="112" t="s">
        <v>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6516.9</v>
      </c>
      <c r="D19" s="5">
        <f t="shared" ref="D19:D24" si="7">+I19-(I19*$I$85)</f>
        <v>1055.8399999999999</v>
      </c>
      <c r="E19" s="5">
        <f t="shared" ref="E19:F24" si="8">+J19</f>
        <v>1055.8399999999999</v>
      </c>
      <c r="F19" s="34">
        <f t="shared" si="8"/>
        <v>1055.8399999999999</v>
      </c>
      <c r="G19" s="19"/>
      <c r="H19" s="37">
        <v>6516.9</v>
      </c>
      <c r="I19" s="8">
        <v>1055.8399999999999</v>
      </c>
      <c r="J19" s="8">
        <v>1055.8399999999999</v>
      </c>
      <c r="K19" s="61">
        <v>1055.8399999999999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6516.9</v>
      </c>
      <c r="D20" s="5">
        <f t="shared" si="7"/>
        <v>1055.8399999999999</v>
      </c>
      <c r="E20" s="5">
        <f t="shared" si="8"/>
        <v>1055.8399999999999</v>
      </c>
      <c r="F20" s="34">
        <f t="shared" si="8"/>
        <v>1055.8399999999999</v>
      </c>
      <c r="G20" s="19"/>
      <c r="H20" s="37">
        <v>6516.9</v>
      </c>
      <c r="I20" s="8">
        <v>1055.8399999999999</v>
      </c>
      <c r="J20" s="8">
        <v>1055.8399999999999</v>
      </c>
      <c r="K20" s="61">
        <v>1055.8399999999999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6516.9</v>
      </c>
      <c r="D21" s="5">
        <f t="shared" si="7"/>
        <v>1055.8399999999999</v>
      </c>
      <c r="E21" s="5">
        <f t="shared" si="8"/>
        <v>1055.8399999999999</v>
      </c>
      <c r="F21" s="34">
        <f t="shared" si="8"/>
        <v>1055.8399999999999</v>
      </c>
      <c r="G21" s="19"/>
      <c r="H21" s="37">
        <v>6516.9</v>
      </c>
      <c r="I21" s="8">
        <v>1055.8399999999999</v>
      </c>
      <c r="J21" s="8">
        <v>1055.8399999999999</v>
      </c>
      <c r="K21" s="61">
        <v>1055.8399999999999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6516.9</v>
      </c>
      <c r="D22" s="5">
        <f t="shared" si="7"/>
        <v>1055.8399999999999</v>
      </c>
      <c r="E22" s="5">
        <f t="shared" si="8"/>
        <v>1055.8399999999999</v>
      </c>
      <c r="F22" s="34">
        <f t="shared" si="8"/>
        <v>1055.8399999999999</v>
      </c>
      <c r="G22" s="19"/>
      <c r="H22" s="37">
        <v>6516.9</v>
      </c>
      <c r="I22" s="8">
        <v>1055.8399999999999</v>
      </c>
      <c r="J22" s="8">
        <v>1055.8399999999999</v>
      </c>
      <c r="K22" s="61">
        <v>1055.8399999999999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7</v>
      </c>
      <c r="E28" s="110" t="s">
        <v>8</v>
      </c>
      <c r="F28" s="111" t="s">
        <v>9</v>
      </c>
      <c r="G28" s="28"/>
      <c r="H28" s="145"/>
      <c r="I28" s="110" t="s">
        <v>7</v>
      </c>
      <c r="J28" s="110" t="s">
        <v>8</v>
      </c>
      <c r="K28" s="112" t="s">
        <v>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9775.3499999999985</v>
      </c>
      <c r="D29" s="5">
        <f t="shared" si="9"/>
        <v>1583.7599999999998</v>
      </c>
      <c r="E29" s="5">
        <f t="shared" si="9"/>
        <v>1583.7599999999998</v>
      </c>
      <c r="F29" s="34">
        <f t="shared" si="9"/>
        <v>1583.7599999999998</v>
      </c>
      <c r="G29" s="19"/>
      <c r="H29" s="37">
        <f t="shared" ref="H29:K34" si="10">+H19+(H19*$J$88)</f>
        <v>10427.039999999999</v>
      </c>
      <c r="I29" s="8">
        <f t="shared" si="10"/>
        <v>1689.3439999999998</v>
      </c>
      <c r="J29" s="8">
        <f t="shared" si="10"/>
        <v>1689.3439999999998</v>
      </c>
      <c r="K29" s="61">
        <f t="shared" si="10"/>
        <v>1689.3439999999998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9775.3499999999985</v>
      </c>
      <c r="D30" s="5">
        <f t="shared" si="9"/>
        <v>1583.7599999999998</v>
      </c>
      <c r="E30" s="5">
        <f t="shared" si="9"/>
        <v>1583.7599999999998</v>
      </c>
      <c r="F30" s="34">
        <f t="shared" si="9"/>
        <v>1583.7599999999998</v>
      </c>
      <c r="G30" s="19"/>
      <c r="H30" s="37">
        <f t="shared" si="10"/>
        <v>10427.039999999999</v>
      </c>
      <c r="I30" s="8">
        <f t="shared" si="10"/>
        <v>1689.3439999999998</v>
      </c>
      <c r="J30" s="8">
        <f t="shared" si="10"/>
        <v>1689.3439999999998</v>
      </c>
      <c r="K30" s="61">
        <f t="shared" si="10"/>
        <v>1689.3439999999998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9775.3499999999985</v>
      </c>
      <c r="D31" s="5">
        <f t="shared" si="9"/>
        <v>1583.7599999999998</v>
      </c>
      <c r="E31" s="5">
        <f t="shared" si="9"/>
        <v>1583.7599999999998</v>
      </c>
      <c r="F31" s="34">
        <f t="shared" si="9"/>
        <v>1583.7599999999998</v>
      </c>
      <c r="G31" s="19"/>
      <c r="H31" s="37">
        <f t="shared" si="10"/>
        <v>10427.039999999999</v>
      </c>
      <c r="I31" s="8">
        <f t="shared" si="10"/>
        <v>1689.3439999999998</v>
      </c>
      <c r="J31" s="8">
        <f t="shared" si="10"/>
        <v>1689.3439999999998</v>
      </c>
      <c r="K31" s="61">
        <f t="shared" si="10"/>
        <v>1689.3439999999998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9775.3499999999985</v>
      </c>
      <c r="D32" s="5">
        <f t="shared" si="9"/>
        <v>1583.7599999999998</v>
      </c>
      <c r="E32" s="5">
        <f t="shared" si="9"/>
        <v>1583.7599999999998</v>
      </c>
      <c r="F32" s="34">
        <f t="shared" si="9"/>
        <v>1583.7599999999998</v>
      </c>
      <c r="G32" s="19"/>
      <c r="H32" s="37">
        <f t="shared" si="10"/>
        <v>10427.039999999999</v>
      </c>
      <c r="I32" s="8">
        <f t="shared" si="10"/>
        <v>1689.3439999999998</v>
      </c>
      <c r="J32" s="8">
        <f t="shared" si="10"/>
        <v>1689.3439999999998</v>
      </c>
      <c r="K32" s="61">
        <f t="shared" si="10"/>
        <v>1689.3439999999998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50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7</v>
      </c>
      <c r="E38" s="110" t="s">
        <v>8</v>
      </c>
      <c r="F38" s="116" t="s">
        <v>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8471.9699999999993</v>
      </c>
      <c r="D39" s="5">
        <f>+I19+(I19*$J$89)</f>
        <v>1372.5919999999999</v>
      </c>
      <c r="E39" s="5">
        <f>+J19+(J19*$J$89)</f>
        <v>1372.5919999999999</v>
      </c>
      <c r="F39" s="34">
        <f>+K19+(K19*$J$89)</f>
        <v>1372.5919999999999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F40" si="11">+H20+(H20*$J$89)</f>
        <v>8471.9699999999993</v>
      </c>
      <c r="D40" s="5">
        <f t="shared" si="11"/>
        <v>1372.5919999999999</v>
      </c>
      <c r="E40" s="5">
        <f t="shared" si="11"/>
        <v>1372.5919999999999</v>
      </c>
      <c r="F40" s="34">
        <f t="shared" si="11"/>
        <v>1372.5919999999999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F41" si="12">+H21+(H21*$J$89)</f>
        <v>8471.9699999999993</v>
      </c>
      <c r="D41" s="5">
        <f t="shared" si="12"/>
        <v>1372.5919999999999</v>
      </c>
      <c r="E41" s="5">
        <f t="shared" si="12"/>
        <v>1372.5919999999999</v>
      </c>
      <c r="F41" s="34">
        <f t="shared" si="12"/>
        <v>1372.5919999999999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F42" si="13">+H22+(H22*$J$89)</f>
        <v>8471.9699999999993</v>
      </c>
      <c r="D42" s="5">
        <f t="shared" si="13"/>
        <v>1372.5919999999999</v>
      </c>
      <c r="E42" s="5">
        <f t="shared" si="13"/>
        <v>1372.5919999999999</v>
      </c>
      <c r="F42" s="34">
        <f t="shared" si="13"/>
        <v>1372.5919999999999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F43" si="14">+H23+(H23*$J$89)</f>
        <v>0</v>
      </c>
      <c r="D43" s="5">
        <f t="shared" si="14"/>
        <v>0</v>
      </c>
      <c r="E43" s="5">
        <f t="shared" si="14"/>
        <v>0</v>
      </c>
      <c r="F43" s="34">
        <f t="shared" si="14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F44" si="15">+H24+(H24*$J$89)</f>
        <v>0</v>
      </c>
      <c r="D44" s="35">
        <f t="shared" si="15"/>
        <v>0</v>
      </c>
      <c r="E44" s="35">
        <f t="shared" si="15"/>
        <v>0</v>
      </c>
      <c r="F44" s="36">
        <f t="shared" si="15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7</v>
      </c>
      <c r="E52" s="110" t="s">
        <v>8</v>
      </c>
      <c r="F52" s="111" t="s">
        <v>9</v>
      </c>
      <c r="G52" s="48"/>
      <c r="H52" s="145"/>
      <c r="I52" s="110" t="s">
        <v>7</v>
      </c>
      <c r="J52" s="110" t="s">
        <v>8</v>
      </c>
      <c r="K52" s="112" t="s">
        <v>9</v>
      </c>
      <c r="L52" s="22"/>
    </row>
    <row r="53" spans="1:15" ht="20.100000000000001" customHeight="1" x14ac:dyDescent="0.3">
      <c r="B53" s="57" t="s">
        <v>10</v>
      </c>
      <c r="C53" s="5">
        <f t="shared" ref="C53:C58" si="16">+H63</f>
        <v>3574.32</v>
      </c>
      <c r="D53" s="5">
        <f t="shared" ref="D53:D58" si="17">+I63-(I63*$J$83)</f>
        <v>653.75399999999991</v>
      </c>
      <c r="E53" s="5">
        <f t="shared" ref="E53:F58" si="18">+J63</f>
        <v>1089.5899999999999</v>
      </c>
      <c r="F53" s="34">
        <f t="shared" si="18"/>
        <v>1089.5899999999999</v>
      </c>
      <c r="G53" s="20"/>
      <c r="H53" s="37">
        <f t="shared" ref="H53:H58" si="19">+H63</f>
        <v>3574.32</v>
      </c>
      <c r="I53" s="8">
        <f t="shared" ref="I53:I58" si="20">+I63-(I63*$J$84)</f>
        <v>762.71299999999997</v>
      </c>
      <c r="J53" s="8">
        <f t="shared" ref="J53:K58" si="21">+J63</f>
        <v>1089.5899999999999</v>
      </c>
      <c r="K53" s="61">
        <f t="shared" si="21"/>
        <v>1089.5899999999999</v>
      </c>
      <c r="L53" s="14"/>
    </row>
    <row r="54" spans="1:15" ht="20.100000000000001" customHeight="1" x14ac:dyDescent="0.3">
      <c r="B54" s="57" t="s">
        <v>11</v>
      </c>
      <c r="C54" s="5">
        <f t="shared" si="16"/>
        <v>3574.32</v>
      </c>
      <c r="D54" s="5">
        <f t="shared" si="17"/>
        <v>653.75399999999991</v>
      </c>
      <c r="E54" s="5">
        <f t="shared" si="18"/>
        <v>1089.5899999999999</v>
      </c>
      <c r="F54" s="34">
        <f t="shared" si="18"/>
        <v>1089.5899999999999</v>
      </c>
      <c r="G54" s="20"/>
      <c r="H54" s="37">
        <f t="shared" si="19"/>
        <v>3574.32</v>
      </c>
      <c r="I54" s="8">
        <f t="shared" si="20"/>
        <v>762.71299999999997</v>
      </c>
      <c r="J54" s="8">
        <f t="shared" si="21"/>
        <v>1089.5899999999999</v>
      </c>
      <c r="K54" s="61">
        <f t="shared" si="21"/>
        <v>1089.5899999999999</v>
      </c>
      <c r="L54" s="14"/>
    </row>
    <row r="55" spans="1:15" ht="20.100000000000001" customHeight="1" x14ac:dyDescent="0.3">
      <c r="B55" s="58" t="s">
        <v>12</v>
      </c>
      <c r="C55" s="5">
        <f t="shared" si="16"/>
        <v>3574.32</v>
      </c>
      <c r="D55" s="5">
        <f t="shared" si="17"/>
        <v>653.75399999999991</v>
      </c>
      <c r="E55" s="5">
        <f t="shared" si="18"/>
        <v>1089.5899999999999</v>
      </c>
      <c r="F55" s="34">
        <f t="shared" si="18"/>
        <v>1089.5899999999999</v>
      </c>
      <c r="G55" s="20"/>
      <c r="H55" s="37">
        <f t="shared" si="19"/>
        <v>3574.32</v>
      </c>
      <c r="I55" s="8">
        <f t="shared" si="20"/>
        <v>762.71299999999997</v>
      </c>
      <c r="J55" s="8">
        <f t="shared" si="21"/>
        <v>1089.5899999999999</v>
      </c>
      <c r="K55" s="61">
        <f t="shared" si="21"/>
        <v>1089.5899999999999</v>
      </c>
      <c r="L55" s="14"/>
    </row>
    <row r="56" spans="1:15" ht="20.100000000000001" customHeight="1" x14ac:dyDescent="0.3">
      <c r="B56" s="58" t="s">
        <v>13</v>
      </c>
      <c r="C56" s="5">
        <f t="shared" si="16"/>
        <v>3574.32</v>
      </c>
      <c r="D56" s="5">
        <f t="shared" si="17"/>
        <v>653.75399999999991</v>
      </c>
      <c r="E56" s="5">
        <f t="shared" si="18"/>
        <v>1089.5899999999999</v>
      </c>
      <c r="F56" s="34">
        <f t="shared" si="18"/>
        <v>1089.5899999999999</v>
      </c>
      <c r="G56" s="20"/>
      <c r="H56" s="37">
        <f t="shared" si="19"/>
        <v>3574.32</v>
      </c>
      <c r="I56" s="8">
        <f t="shared" si="20"/>
        <v>762.71299999999997</v>
      </c>
      <c r="J56" s="8">
        <f t="shared" si="21"/>
        <v>1089.5899999999999</v>
      </c>
      <c r="K56" s="61">
        <f t="shared" si="21"/>
        <v>1089.5899999999999</v>
      </c>
      <c r="L56" s="14"/>
    </row>
    <row r="57" spans="1:15" ht="20.100000000000001" customHeight="1" x14ac:dyDescent="0.3">
      <c r="B57" s="58" t="s">
        <v>14</v>
      </c>
      <c r="C57" s="5">
        <f t="shared" si="16"/>
        <v>0</v>
      </c>
      <c r="D57" s="5">
        <f t="shared" si="17"/>
        <v>0</v>
      </c>
      <c r="E57" s="5">
        <f t="shared" si="18"/>
        <v>0</v>
      </c>
      <c r="F57" s="34">
        <f t="shared" si="18"/>
        <v>0</v>
      </c>
      <c r="G57" s="20"/>
      <c r="H57" s="37">
        <f t="shared" si="19"/>
        <v>0</v>
      </c>
      <c r="I57" s="8">
        <f t="shared" si="20"/>
        <v>0</v>
      </c>
      <c r="J57" s="8">
        <f t="shared" si="21"/>
        <v>0</v>
      </c>
      <c r="K57" s="61">
        <f t="shared" si="21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16"/>
        <v>0</v>
      </c>
      <c r="D58" s="35">
        <f t="shared" si="17"/>
        <v>0</v>
      </c>
      <c r="E58" s="35">
        <f t="shared" si="18"/>
        <v>0</v>
      </c>
      <c r="F58" s="36">
        <f t="shared" si="18"/>
        <v>0</v>
      </c>
      <c r="G58" s="20"/>
      <c r="H58" s="38">
        <f t="shared" si="19"/>
        <v>0</v>
      </c>
      <c r="I58" s="39">
        <f t="shared" si="20"/>
        <v>0</v>
      </c>
      <c r="J58" s="39">
        <f t="shared" si="21"/>
        <v>0</v>
      </c>
      <c r="K58" s="62">
        <f t="shared" si="21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7</v>
      </c>
      <c r="E62" s="110" t="s">
        <v>8</v>
      </c>
      <c r="F62" s="111" t="s">
        <v>9</v>
      </c>
      <c r="G62" s="48"/>
      <c r="H62" s="145"/>
      <c r="I62" s="110" t="s">
        <v>7</v>
      </c>
      <c r="J62" s="110" t="s">
        <v>8</v>
      </c>
      <c r="K62" s="112" t="s">
        <v>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2">+H63</f>
        <v>3574.32</v>
      </c>
      <c r="D63" s="5">
        <f t="shared" ref="D63:D68" si="23">+I63-(I63*$J$85)</f>
        <v>1089.5899999999999</v>
      </c>
      <c r="E63" s="5">
        <f t="shared" ref="E63:F68" si="24">+J63</f>
        <v>1089.5899999999999</v>
      </c>
      <c r="F63" s="34">
        <f t="shared" si="24"/>
        <v>1089.5899999999999</v>
      </c>
      <c r="G63" s="20"/>
      <c r="H63" s="37">
        <v>3574.32</v>
      </c>
      <c r="I63" s="8">
        <v>1089.5899999999999</v>
      </c>
      <c r="J63" s="8">
        <v>1089.5899999999999</v>
      </c>
      <c r="K63" s="61">
        <v>1089.5899999999999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2"/>
        <v>3574.32</v>
      </c>
      <c r="D64" s="5">
        <f t="shared" si="23"/>
        <v>1089.5899999999999</v>
      </c>
      <c r="E64" s="5">
        <f t="shared" si="24"/>
        <v>1089.5899999999999</v>
      </c>
      <c r="F64" s="34">
        <f t="shared" si="24"/>
        <v>1089.5899999999999</v>
      </c>
      <c r="G64" s="20"/>
      <c r="H64" s="37">
        <v>3574.32</v>
      </c>
      <c r="I64" s="8">
        <v>1089.5899999999999</v>
      </c>
      <c r="J64" s="8">
        <v>1089.5899999999999</v>
      </c>
      <c r="K64" s="61">
        <v>1089.5899999999999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2"/>
        <v>3574.32</v>
      </c>
      <c r="D65" s="5">
        <f t="shared" si="23"/>
        <v>1089.5899999999999</v>
      </c>
      <c r="E65" s="5">
        <f t="shared" si="24"/>
        <v>1089.5899999999999</v>
      </c>
      <c r="F65" s="34">
        <f t="shared" si="24"/>
        <v>1089.5899999999999</v>
      </c>
      <c r="G65" s="20"/>
      <c r="H65" s="37">
        <v>3574.32</v>
      </c>
      <c r="I65" s="8">
        <v>1089.5899999999999</v>
      </c>
      <c r="J65" s="8">
        <v>1089.5899999999999</v>
      </c>
      <c r="K65" s="61">
        <v>1089.5899999999999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2"/>
        <v>3574.32</v>
      </c>
      <c r="D66" s="5">
        <f t="shared" si="23"/>
        <v>1089.5899999999999</v>
      </c>
      <c r="E66" s="5">
        <f t="shared" si="24"/>
        <v>1089.5899999999999</v>
      </c>
      <c r="F66" s="34">
        <f t="shared" si="24"/>
        <v>1089.5899999999999</v>
      </c>
      <c r="G66" s="20"/>
      <c r="H66" s="37">
        <v>3574.32</v>
      </c>
      <c r="I66" s="8">
        <v>1089.5899999999999</v>
      </c>
      <c r="J66" s="8">
        <v>1089.5899999999999</v>
      </c>
      <c r="K66" s="61">
        <v>1089.5899999999999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2"/>
        <v>0</v>
      </c>
      <c r="D67" s="5">
        <f t="shared" si="23"/>
        <v>0</v>
      </c>
      <c r="E67" s="5">
        <f t="shared" si="24"/>
        <v>0</v>
      </c>
      <c r="F67" s="34">
        <f t="shared" si="24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2"/>
        <v>0</v>
      </c>
      <c r="D68" s="35">
        <f t="shared" si="23"/>
        <v>0</v>
      </c>
      <c r="E68" s="35">
        <f t="shared" si="24"/>
        <v>0</v>
      </c>
      <c r="F68" s="36">
        <f t="shared" si="24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7</v>
      </c>
      <c r="E72" s="110" t="s">
        <v>8</v>
      </c>
      <c r="F72" s="111" t="s">
        <v>9</v>
      </c>
      <c r="G72" s="51"/>
      <c r="H72" s="145"/>
      <c r="I72" s="110" t="s">
        <v>7</v>
      </c>
      <c r="J72" s="110" t="s">
        <v>8</v>
      </c>
      <c r="K72" s="112" t="s">
        <v>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25">+H63+(H63*$J$87)</f>
        <v>5361.4800000000005</v>
      </c>
      <c r="D73" s="5">
        <f t="shared" si="25"/>
        <v>1634.3849999999998</v>
      </c>
      <c r="E73" s="5">
        <f t="shared" si="25"/>
        <v>1634.3849999999998</v>
      </c>
      <c r="F73" s="34">
        <f t="shared" si="25"/>
        <v>1634.3849999999998</v>
      </c>
      <c r="G73" s="20"/>
      <c r="H73" s="37">
        <f t="shared" ref="H73:K78" si="26">+H63+(H63*$J$88)</f>
        <v>5718.9120000000003</v>
      </c>
      <c r="I73" s="8">
        <f t="shared" si="26"/>
        <v>1743.3439999999998</v>
      </c>
      <c r="J73" s="8">
        <f t="shared" si="26"/>
        <v>1743.3439999999998</v>
      </c>
      <c r="K73" s="61">
        <f t="shared" si="26"/>
        <v>1743.3439999999998</v>
      </c>
      <c r="L73" s="14"/>
    </row>
    <row r="74" spans="1:15" ht="20.100000000000001" customHeight="1" x14ac:dyDescent="0.3">
      <c r="B74" s="57" t="s">
        <v>11</v>
      </c>
      <c r="C74" s="5">
        <f t="shared" si="25"/>
        <v>5361.4800000000005</v>
      </c>
      <c r="D74" s="5">
        <f t="shared" si="25"/>
        <v>1634.3849999999998</v>
      </c>
      <c r="E74" s="5">
        <f t="shared" si="25"/>
        <v>1634.3849999999998</v>
      </c>
      <c r="F74" s="34">
        <f t="shared" si="25"/>
        <v>1634.3849999999998</v>
      </c>
      <c r="G74" s="20"/>
      <c r="H74" s="37">
        <f t="shared" si="26"/>
        <v>5718.9120000000003</v>
      </c>
      <c r="I74" s="8">
        <f t="shared" si="26"/>
        <v>1743.3439999999998</v>
      </c>
      <c r="J74" s="8">
        <f t="shared" si="26"/>
        <v>1743.3439999999998</v>
      </c>
      <c r="K74" s="61">
        <f t="shared" si="26"/>
        <v>1743.3439999999998</v>
      </c>
      <c r="L74" s="14"/>
    </row>
    <row r="75" spans="1:15" ht="20.100000000000001" customHeight="1" x14ac:dyDescent="0.3">
      <c r="B75" s="58" t="s">
        <v>12</v>
      </c>
      <c r="C75" s="5">
        <f t="shared" si="25"/>
        <v>5361.4800000000005</v>
      </c>
      <c r="D75" s="5">
        <f t="shared" si="25"/>
        <v>1634.3849999999998</v>
      </c>
      <c r="E75" s="5">
        <f t="shared" si="25"/>
        <v>1634.3849999999998</v>
      </c>
      <c r="F75" s="34">
        <f t="shared" si="25"/>
        <v>1634.3849999999998</v>
      </c>
      <c r="G75" s="20"/>
      <c r="H75" s="37">
        <f t="shared" si="26"/>
        <v>5718.9120000000003</v>
      </c>
      <c r="I75" s="8">
        <f t="shared" si="26"/>
        <v>1743.3439999999998</v>
      </c>
      <c r="J75" s="8">
        <f t="shared" si="26"/>
        <v>1743.3439999999998</v>
      </c>
      <c r="K75" s="61">
        <f t="shared" si="26"/>
        <v>1743.3439999999998</v>
      </c>
      <c r="L75" s="14"/>
    </row>
    <row r="76" spans="1:15" ht="20.100000000000001" customHeight="1" x14ac:dyDescent="0.3">
      <c r="B76" s="58" t="s">
        <v>13</v>
      </c>
      <c r="C76" s="5">
        <f t="shared" si="25"/>
        <v>5361.4800000000005</v>
      </c>
      <c r="D76" s="5">
        <f t="shared" si="25"/>
        <v>1634.3849999999998</v>
      </c>
      <c r="E76" s="5">
        <f t="shared" si="25"/>
        <v>1634.3849999999998</v>
      </c>
      <c r="F76" s="34">
        <f t="shared" si="25"/>
        <v>1634.3849999999998</v>
      </c>
      <c r="G76" s="20"/>
      <c r="H76" s="37">
        <f t="shared" si="26"/>
        <v>5718.9120000000003</v>
      </c>
      <c r="I76" s="8">
        <f t="shared" si="26"/>
        <v>1743.3439999999998</v>
      </c>
      <c r="J76" s="8">
        <f t="shared" si="26"/>
        <v>1743.3439999999998</v>
      </c>
      <c r="K76" s="61">
        <f t="shared" si="26"/>
        <v>1743.3439999999998</v>
      </c>
      <c r="L76" s="14"/>
    </row>
    <row r="77" spans="1:15" ht="20.100000000000001" customHeight="1" x14ac:dyDescent="0.3">
      <c r="B77" s="58" t="s">
        <v>14</v>
      </c>
      <c r="C77" s="5">
        <f t="shared" si="25"/>
        <v>0</v>
      </c>
      <c r="D77" s="5">
        <f t="shared" si="25"/>
        <v>0</v>
      </c>
      <c r="E77" s="5">
        <f t="shared" si="25"/>
        <v>0</v>
      </c>
      <c r="F77" s="34">
        <f t="shared" si="25"/>
        <v>0</v>
      </c>
      <c r="G77" s="20"/>
      <c r="H77" s="37">
        <f t="shared" si="26"/>
        <v>0</v>
      </c>
      <c r="I77" s="8">
        <f t="shared" si="26"/>
        <v>0</v>
      </c>
      <c r="J77" s="8">
        <f t="shared" si="26"/>
        <v>0</v>
      </c>
      <c r="K77" s="61">
        <f t="shared" si="26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25"/>
        <v>0</v>
      </c>
      <c r="D78" s="35">
        <f t="shared" si="25"/>
        <v>0</v>
      </c>
      <c r="E78" s="35">
        <f t="shared" si="25"/>
        <v>0</v>
      </c>
      <c r="F78" s="36">
        <f t="shared" si="25"/>
        <v>0</v>
      </c>
      <c r="G78" s="20"/>
      <c r="H78" s="38">
        <f t="shared" si="26"/>
        <v>0</v>
      </c>
      <c r="I78" s="39">
        <f t="shared" si="26"/>
        <v>0</v>
      </c>
      <c r="J78" s="39">
        <f t="shared" si="26"/>
        <v>0</v>
      </c>
      <c r="K78" s="62">
        <f t="shared" si="26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28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7</v>
      </c>
      <c r="E82" s="110" t="s">
        <v>8</v>
      </c>
      <c r="F82" s="111" t="s">
        <v>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27">+H63+(H63*$J$89)</f>
        <v>4646.616</v>
      </c>
      <c r="D83" s="5">
        <f t="shared" si="27"/>
        <v>1416.4669999999999</v>
      </c>
      <c r="E83" s="5">
        <f t="shared" si="27"/>
        <v>1416.4669999999999</v>
      </c>
      <c r="F83" s="34">
        <f t="shared" si="27"/>
        <v>1416.4669999999999</v>
      </c>
      <c r="G83" s="24"/>
      <c r="H83" s="115" t="s">
        <v>34</v>
      </c>
      <c r="I83" s="10">
        <v>0.4</v>
      </c>
      <c r="J83" s="32">
        <v>0.4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27"/>
        <v>4646.616</v>
      </c>
      <c r="D84" s="5">
        <f t="shared" si="27"/>
        <v>1416.4669999999999</v>
      </c>
      <c r="E84" s="5">
        <f t="shared" si="27"/>
        <v>1416.4669999999999</v>
      </c>
      <c r="F84" s="34">
        <f t="shared" si="27"/>
        <v>1416.4669999999999</v>
      </c>
      <c r="G84" s="24"/>
      <c r="H84" s="115" t="s">
        <v>35</v>
      </c>
      <c r="I84" s="10">
        <v>0.3</v>
      </c>
      <c r="J84" s="32">
        <v>0.3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27"/>
        <v>4646.616</v>
      </c>
      <c r="D85" s="5">
        <f t="shared" si="27"/>
        <v>1416.4669999999999</v>
      </c>
      <c r="E85" s="5">
        <f t="shared" si="27"/>
        <v>1416.4669999999999</v>
      </c>
      <c r="F85" s="34">
        <f t="shared" si="27"/>
        <v>1416.4669999999999</v>
      </c>
      <c r="G85" s="24"/>
      <c r="H85" s="115" t="s">
        <v>36</v>
      </c>
      <c r="I85" s="10">
        <v>0</v>
      </c>
      <c r="J85" s="32">
        <v>0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27"/>
        <v>4646.616</v>
      </c>
      <c r="D86" s="5">
        <f t="shared" si="27"/>
        <v>1416.4669999999999</v>
      </c>
      <c r="E86" s="5">
        <f t="shared" si="27"/>
        <v>1416.4669999999999</v>
      </c>
      <c r="F86" s="34">
        <f t="shared" si="27"/>
        <v>1416.4669999999999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27"/>
        <v>0</v>
      </c>
      <c r="D87" s="5">
        <f t="shared" si="27"/>
        <v>0</v>
      </c>
      <c r="E87" s="5">
        <f t="shared" si="27"/>
        <v>0</v>
      </c>
      <c r="F87" s="34">
        <f t="shared" si="27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27"/>
        <v>0</v>
      </c>
      <c r="D88" s="35">
        <f t="shared" si="27"/>
        <v>0</v>
      </c>
      <c r="E88" s="35">
        <f t="shared" si="27"/>
        <v>0</v>
      </c>
      <c r="F88" s="36">
        <f t="shared" si="27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28.53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119.54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H89:I89"/>
    <mergeCell ref="H7:H8"/>
    <mergeCell ref="H70:K70"/>
    <mergeCell ref="H17:H18"/>
    <mergeCell ref="D90:F90"/>
    <mergeCell ref="H81:J81"/>
    <mergeCell ref="H86:J86"/>
    <mergeCell ref="B70:F70"/>
    <mergeCell ref="B51:B52"/>
    <mergeCell ref="C51:C52"/>
    <mergeCell ref="D51:F51"/>
    <mergeCell ref="H51:H52"/>
    <mergeCell ref="I51:K51"/>
    <mergeCell ref="B60:F60"/>
    <mergeCell ref="H60:K60"/>
    <mergeCell ref="B61:B62"/>
    <mergeCell ref="B93:B94"/>
    <mergeCell ref="H87:I87"/>
    <mergeCell ref="H88:I88"/>
    <mergeCell ref="B81:B82"/>
    <mergeCell ref="H71:H72"/>
    <mergeCell ref="I71:K71"/>
    <mergeCell ref="B89:C89"/>
    <mergeCell ref="E89:F89"/>
    <mergeCell ref="H80:J80"/>
    <mergeCell ref="B71:B72"/>
    <mergeCell ref="C71:C72"/>
    <mergeCell ref="D71:F71"/>
    <mergeCell ref="C81:C82"/>
    <mergeCell ref="D81:F81"/>
    <mergeCell ref="B80:F80"/>
    <mergeCell ref="C93:C94"/>
    <mergeCell ref="C61:C62"/>
    <mergeCell ref="D61:F61"/>
    <mergeCell ref="H61:H62"/>
    <mergeCell ref="I61:K61"/>
    <mergeCell ref="I44:K44"/>
    <mergeCell ref="I45:K45"/>
    <mergeCell ref="I46:K46"/>
    <mergeCell ref="B48:K48"/>
    <mergeCell ref="B50:F50"/>
    <mergeCell ref="H50:K50"/>
    <mergeCell ref="B46:F46"/>
    <mergeCell ref="H36:K38"/>
    <mergeCell ref="H39:K40"/>
    <mergeCell ref="H41:K41"/>
    <mergeCell ref="B37:B38"/>
    <mergeCell ref="C37:C38"/>
    <mergeCell ref="D37:F37"/>
    <mergeCell ref="B36:F36"/>
    <mergeCell ref="B27:B28"/>
    <mergeCell ref="C27:C28"/>
    <mergeCell ref="D27:F27"/>
    <mergeCell ref="H27:H28"/>
    <mergeCell ref="I27:K27"/>
    <mergeCell ref="B17:B18"/>
    <mergeCell ref="C17:C18"/>
    <mergeCell ref="D17:F17"/>
    <mergeCell ref="I17:K17"/>
    <mergeCell ref="B26:F26"/>
    <mergeCell ref="H26:K26"/>
    <mergeCell ref="B7:B8"/>
    <mergeCell ref="C7:C8"/>
    <mergeCell ref="D7:F7"/>
    <mergeCell ref="I7:K7"/>
    <mergeCell ref="B16:F16"/>
    <mergeCell ref="H16:K16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D10:F14 I10:J14 D19:D24 D54:D58 I53:I58 D9:F9 I9:J9 D63:D6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5E02-AE3B-41F5-95F8-642BFE351363}">
  <sheetPr>
    <tabColor rgb="FF0070C0"/>
    <pageSetUpPr fitToPage="1"/>
  </sheetPr>
  <dimension ref="A1:P64"/>
  <sheetViews>
    <sheetView showGridLines="0" topLeftCell="A49" zoomScale="83" zoomScaleNormal="83" workbookViewId="0">
      <selection activeCell="M16" sqref="M16"/>
    </sheetView>
  </sheetViews>
  <sheetFormatPr baseColWidth="10" defaultColWidth="18.7109375" defaultRowHeight="20.100000000000001" customHeight="1" x14ac:dyDescent="0.3"/>
  <cols>
    <col min="1" max="1" width="2.7109375" style="11" customWidth="1"/>
    <col min="2" max="2" width="20.7109375" style="3" customWidth="1"/>
    <col min="3" max="11" width="18.7109375" style="3"/>
    <col min="12" max="12" width="2" style="2" customWidth="1"/>
    <col min="13" max="14" width="23.85546875" style="2" bestFit="1" customWidth="1"/>
    <col min="15" max="16384" width="18.7109375" style="3"/>
  </cols>
  <sheetData>
    <row r="1" spans="2:16" s="15" customFormat="1" ht="24.95" customHeight="1" thickTop="1" x14ac:dyDescent="0.3">
      <c r="B1" s="123" t="s">
        <v>75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1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42"/>
      <c r="K3" s="56"/>
      <c r="L3" s="14"/>
      <c r="M3" s="15"/>
      <c r="N3" s="15"/>
      <c r="O3" s="15"/>
      <c r="P3" s="15"/>
    </row>
    <row r="4" spans="2:16" s="11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  <c r="M4" s="15"/>
      <c r="N4" s="15"/>
      <c r="O4" s="15"/>
      <c r="P4" s="15"/>
    </row>
    <row r="5" spans="2:16" s="11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  <c r="N5" s="15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54</v>
      </c>
      <c r="E8" s="110" t="s">
        <v>55</v>
      </c>
      <c r="F8" s="111" t="s">
        <v>56</v>
      </c>
      <c r="G8" s="43"/>
      <c r="H8" s="145"/>
      <c r="I8" s="110" t="s">
        <v>54</v>
      </c>
      <c r="J8" s="110" t="s">
        <v>55</v>
      </c>
      <c r="K8" s="112" t="s">
        <v>56</v>
      </c>
      <c r="L8" s="13"/>
      <c r="M8" s="1"/>
    </row>
    <row r="9" spans="2:16" ht="20.100000000000001" customHeight="1" x14ac:dyDescent="0.3">
      <c r="B9" s="57" t="s">
        <v>10</v>
      </c>
      <c r="C9" s="5">
        <f t="shared" ref="C9" si="0">+H19</f>
        <v>5749.59</v>
      </c>
      <c r="D9" s="5">
        <f>+I19-(I19*$J$52)</f>
        <v>615.62400000000002</v>
      </c>
      <c r="E9" s="5">
        <f>+J19</f>
        <v>1026.04</v>
      </c>
      <c r="F9" s="34">
        <f>+K19</f>
        <v>1026.04</v>
      </c>
      <c r="G9" s="19"/>
      <c r="H9" s="37">
        <f t="shared" ref="H9:H14" si="1">+H19</f>
        <v>5749.59</v>
      </c>
      <c r="I9" s="8">
        <f>+I19-(I19*$J$53)</f>
        <v>718.22800000000007</v>
      </c>
      <c r="J9" s="8">
        <f>+J19</f>
        <v>1026.04</v>
      </c>
      <c r="K9" s="61">
        <f>+K19</f>
        <v>1026.04</v>
      </c>
      <c r="L9" s="13"/>
      <c r="M9" s="1"/>
    </row>
    <row r="10" spans="2:16" ht="19.5" customHeight="1" x14ac:dyDescent="0.3">
      <c r="B10" s="57" t="s">
        <v>11</v>
      </c>
      <c r="C10" s="5">
        <f t="shared" ref="C10:C14" si="2">+H20</f>
        <v>5749.59</v>
      </c>
      <c r="D10" s="5">
        <f t="shared" ref="D10:D14" si="3">+I20-(I20*$J$52)</f>
        <v>615.62400000000002</v>
      </c>
      <c r="E10" s="5">
        <f t="shared" ref="E10:F10" si="4">+J20</f>
        <v>1026.04</v>
      </c>
      <c r="F10" s="34">
        <f t="shared" si="4"/>
        <v>1026.04</v>
      </c>
      <c r="G10" s="19"/>
      <c r="H10" s="37">
        <f t="shared" si="1"/>
        <v>5749.59</v>
      </c>
      <c r="I10" s="8">
        <f t="shared" ref="I10:I14" si="5">+I20-(I20*$J$53)</f>
        <v>718.22800000000007</v>
      </c>
      <c r="J10" s="8">
        <f t="shared" ref="J10:K10" si="6">+J20</f>
        <v>1026.04</v>
      </c>
      <c r="K10" s="61">
        <f t="shared" si="6"/>
        <v>1026.04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2"/>
        <v>5749.59</v>
      </c>
      <c r="D11" s="5">
        <f t="shared" si="3"/>
        <v>615.62400000000002</v>
      </c>
      <c r="E11" s="5">
        <f t="shared" ref="E11:F11" si="7">+J21</f>
        <v>1026.04</v>
      </c>
      <c r="F11" s="34">
        <f t="shared" si="7"/>
        <v>1026.04</v>
      </c>
      <c r="G11" s="19"/>
      <c r="H11" s="37">
        <f t="shared" si="1"/>
        <v>5749.59</v>
      </c>
      <c r="I11" s="8">
        <f t="shared" si="5"/>
        <v>718.22800000000007</v>
      </c>
      <c r="J11" s="8">
        <f t="shared" ref="J11:K11" si="8">+J21</f>
        <v>1026.04</v>
      </c>
      <c r="K11" s="61">
        <f t="shared" si="8"/>
        <v>1026.04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2"/>
        <v>5749.59</v>
      </c>
      <c r="D12" s="5">
        <f t="shared" si="3"/>
        <v>615.62400000000002</v>
      </c>
      <c r="E12" s="5">
        <f t="shared" ref="E12:F12" si="9">+J22</f>
        <v>1026.04</v>
      </c>
      <c r="F12" s="34">
        <f t="shared" si="9"/>
        <v>1026.04</v>
      </c>
      <c r="G12" s="19"/>
      <c r="H12" s="37">
        <f t="shared" si="1"/>
        <v>5749.59</v>
      </c>
      <c r="I12" s="8">
        <f t="shared" si="5"/>
        <v>718.22800000000007</v>
      </c>
      <c r="J12" s="8">
        <f t="shared" ref="J12:K12" si="10">+J22</f>
        <v>1026.04</v>
      </c>
      <c r="K12" s="61">
        <f t="shared" si="10"/>
        <v>1026.04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2"/>
        <v>0</v>
      </c>
      <c r="D13" s="5">
        <f t="shared" si="3"/>
        <v>0</v>
      </c>
      <c r="E13" s="5">
        <f t="shared" ref="E13:F13" si="11">+J23</f>
        <v>0</v>
      </c>
      <c r="F13" s="34">
        <f t="shared" si="11"/>
        <v>0</v>
      </c>
      <c r="G13" s="19"/>
      <c r="H13" s="37">
        <f t="shared" si="1"/>
        <v>0</v>
      </c>
      <c r="I13" s="8">
        <f t="shared" si="5"/>
        <v>0</v>
      </c>
      <c r="J13" s="8">
        <f t="shared" ref="J13:K13" si="12">+J23</f>
        <v>0</v>
      </c>
      <c r="K13" s="61">
        <f t="shared" si="12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2"/>
        <v>0</v>
      </c>
      <c r="D14" s="35">
        <f t="shared" si="3"/>
        <v>0</v>
      </c>
      <c r="E14" s="35">
        <f t="shared" ref="E14:F14" si="13">+J24</f>
        <v>0</v>
      </c>
      <c r="F14" s="36">
        <f t="shared" si="13"/>
        <v>0</v>
      </c>
      <c r="G14" s="19"/>
      <c r="H14" s="38">
        <f t="shared" si="1"/>
        <v>0</v>
      </c>
      <c r="I14" s="39">
        <f t="shared" si="5"/>
        <v>0</v>
      </c>
      <c r="J14" s="39">
        <f t="shared" ref="J14:K14" si="14">+J24</f>
        <v>0</v>
      </c>
      <c r="K14" s="62">
        <f t="shared" si="14"/>
        <v>0</v>
      </c>
      <c r="L14" s="13"/>
      <c r="M14" s="6"/>
      <c r="N14" s="7"/>
      <c r="O14" s="7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6"/>
      <c r="N15" s="7"/>
      <c r="O15" s="7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6"/>
      <c r="N16" s="7"/>
      <c r="O16" s="7"/>
    </row>
    <row r="17" spans="1:16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6"/>
      <c r="N17" s="7"/>
      <c r="O17" s="7"/>
    </row>
    <row r="18" spans="1:16" ht="20.100000000000001" customHeight="1" x14ac:dyDescent="0.3">
      <c r="B18" s="140"/>
      <c r="C18" s="141"/>
      <c r="D18" s="110" t="s">
        <v>54</v>
      </c>
      <c r="E18" s="110" t="s">
        <v>55</v>
      </c>
      <c r="F18" s="111" t="s">
        <v>56</v>
      </c>
      <c r="G18" s="28"/>
      <c r="H18" s="145"/>
      <c r="I18" s="110" t="s">
        <v>54</v>
      </c>
      <c r="J18" s="110" t="s">
        <v>55</v>
      </c>
      <c r="K18" s="112" t="s">
        <v>56</v>
      </c>
      <c r="L18" s="14"/>
      <c r="M18" s="7"/>
      <c r="N18" s="7"/>
      <c r="O18" s="7"/>
    </row>
    <row r="19" spans="1:16" ht="20.100000000000001" customHeight="1" x14ac:dyDescent="0.3">
      <c r="B19" s="57" t="s">
        <v>10</v>
      </c>
      <c r="C19" s="5">
        <f t="shared" ref="C19:C24" si="15">+H19</f>
        <v>5749.59</v>
      </c>
      <c r="D19" s="5">
        <f>+I19-(I19*$J$54)</f>
        <v>872.13400000000001</v>
      </c>
      <c r="E19" s="5">
        <f t="shared" ref="E19:F24" si="16">+J19</f>
        <v>1026.04</v>
      </c>
      <c r="F19" s="34">
        <f t="shared" si="16"/>
        <v>1026.04</v>
      </c>
      <c r="G19" s="19"/>
      <c r="H19" s="37">
        <v>5749.59</v>
      </c>
      <c r="I19" s="8">
        <v>1026.04</v>
      </c>
      <c r="J19" s="8">
        <v>1026.04</v>
      </c>
      <c r="K19" s="61">
        <v>1026.04</v>
      </c>
      <c r="L19" s="14"/>
      <c r="M19" s="9"/>
      <c r="N19" s="7"/>
      <c r="O19" s="7"/>
    </row>
    <row r="20" spans="1:16" ht="20.100000000000001" customHeight="1" x14ac:dyDescent="0.3">
      <c r="B20" s="57" t="s">
        <v>11</v>
      </c>
      <c r="C20" s="5">
        <f t="shared" si="15"/>
        <v>5749.59</v>
      </c>
      <c r="D20" s="5">
        <f t="shared" ref="D20:D22" si="17">+I20-(I20*$J$54)</f>
        <v>872.13400000000001</v>
      </c>
      <c r="E20" s="5">
        <f t="shared" si="16"/>
        <v>1026.04</v>
      </c>
      <c r="F20" s="34">
        <f t="shared" si="16"/>
        <v>1026.04</v>
      </c>
      <c r="G20" s="19"/>
      <c r="H20" s="37">
        <v>5749.59</v>
      </c>
      <c r="I20" s="8">
        <v>1026.04</v>
      </c>
      <c r="J20" s="8">
        <v>1026.04</v>
      </c>
      <c r="K20" s="61">
        <v>1026.04</v>
      </c>
      <c r="L20" s="14"/>
      <c r="M20" s="7"/>
      <c r="N20" s="7"/>
      <c r="O20" s="7"/>
    </row>
    <row r="21" spans="1:16" ht="20.100000000000001" customHeight="1" x14ac:dyDescent="0.3">
      <c r="B21" s="58" t="s">
        <v>12</v>
      </c>
      <c r="C21" s="5">
        <f t="shared" si="15"/>
        <v>5749.59</v>
      </c>
      <c r="D21" s="5">
        <f t="shared" si="17"/>
        <v>872.13400000000001</v>
      </c>
      <c r="E21" s="5">
        <f t="shared" si="16"/>
        <v>1026.04</v>
      </c>
      <c r="F21" s="34">
        <f t="shared" si="16"/>
        <v>1026.04</v>
      </c>
      <c r="G21" s="19"/>
      <c r="H21" s="37">
        <v>5749.59</v>
      </c>
      <c r="I21" s="8">
        <v>1026.04</v>
      </c>
      <c r="J21" s="8">
        <v>1026.04</v>
      </c>
      <c r="K21" s="61">
        <v>1026.04</v>
      </c>
      <c r="L21" s="14"/>
      <c r="M21" s="7"/>
      <c r="N21" s="7"/>
      <c r="O21" s="7"/>
    </row>
    <row r="22" spans="1:16" ht="20.100000000000001" customHeight="1" x14ac:dyDescent="0.3">
      <c r="B22" s="58" t="s">
        <v>13</v>
      </c>
      <c r="C22" s="5">
        <f t="shared" si="15"/>
        <v>5749.59</v>
      </c>
      <c r="D22" s="5">
        <f t="shared" si="17"/>
        <v>872.13400000000001</v>
      </c>
      <c r="E22" s="5">
        <f t="shared" si="16"/>
        <v>1026.04</v>
      </c>
      <c r="F22" s="34">
        <f t="shared" si="16"/>
        <v>1026.04</v>
      </c>
      <c r="G22" s="19"/>
      <c r="H22" s="37">
        <v>5749.59</v>
      </c>
      <c r="I22" s="8">
        <v>1026.04</v>
      </c>
      <c r="J22" s="8">
        <v>1026.04</v>
      </c>
      <c r="K22" s="61">
        <v>1026.04</v>
      </c>
      <c r="L22" s="21"/>
      <c r="M22" s="7"/>
      <c r="N22" s="7"/>
      <c r="O22" s="7"/>
    </row>
    <row r="23" spans="1:16" ht="19.5" customHeight="1" x14ac:dyDescent="0.3">
      <c r="B23" s="58" t="s">
        <v>14</v>
      </c>
      <c r="C23" s="5">
        <f t="shared" si="15"/>
        <v>0</v>
      </c>
      <c r="D23" s="5">
        <f>+I23-(I23*$I$54)</f>
        <v>0</v>
      </c>
      <c r="E23" s="5">
        <f t="shared" si="16"/>
        <v>0</v>
      </c>
      <c r="F23" s="34">
        <f t="shared" si="16"/>
        <v>0</v>
      </c>
      <c r="G23" s="19"/>
      <c r="H23" s="37"/>
      <c r="I23" s="8"/>
      <c r="J23" s="8"/>
      <c r="K23" s="61"/>
      <c r="L23" s="14"/>
      <c r="M23" s="9"/>
      <c r="N23" s="7"/>
      <c r="O23" s="7"/>
    </row>
    <row r="24" spans="1:16" ht="20.100000000000001" customHeight="1" thickBot="1" x14ac:dyDescent="0.35">
      <c r="B24" s="69" t="s">
        <v>15</v>
      </c>
      <c r="C24" s="35">
        <f t="shared" si="15"/>
        <v>0</v>
      </c>
      <c r="D24" s="35">
        <f>+I24-(I24*$I$54)</f>
        <v>0</v>
      </c>
      <c r="E24" s="35">
        <f t="shared" si="16"/>
        <v>0</v>
      </c>
      <c r="F24" s="36">
        <f t="shared" si="16"/>
        <v>0</v>
      </c>
      <c r="G24" s="19"/>
      <c r="H24" s="38"/>
      <c r="I24" s="39"/>
      <c r="J24" s="39"/>
      <c r="K24" s="62"/>
      <c r="L24" s="14"/>
      <c r="M24" s="9"/>
      <c r="N24" s="7"/>
      <c r="O24" s="7"/>
    </row>
    <row r="25" spans="1:16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6"/>
      <c r="N25" s="7"/>
      <c r="O25" s="7"/>
    </row>
    <row r="26" spans="1:16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7"/>
      <c r="N26" s="7"/>
      <c r="O26" s="7"/>
    </row>
    <row r="27" spans="1:16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7"/>
      <c r="N27" s="7"/>
      <c r="O27" s="7"/>
    </row>
    <row r="28" spans="1:16" ht="20.100000000000001" customHeight="1" x14ac:dyDescent="0.3">
      <c r="B28" s="140"/>
      <c r="C28" s="141"/>
      <c r="D28" s="110" t="s">
        <v>54</v>
      </c>
      <c r="E28" s="110" t="s">
        <v>55</v>
      </c>
      <c r="F28" s="111" t="s">
        <v>56</v>
      </c>
      <c r="G28" s="28"/>
      <c r="H28" s="145"/>
      <c r="I28" s="110" t="s">
        <v>54</v>
      </c>
      <c r="J28" s="110" t="s">
        <v>55</v>
      </c>
      <c r="K28" s="112" t="s">
        <v>56</v>
      </c>
      <c r="L28" s="14"/>
    </row>
    <row r="29" spans="1:16" ht="20.100000000000001" customHeight="1" x14ac:dyDescent="0.3">
      <c r="B29" s="57" t="s">
        <v>10</v>
      </c>
      <c r="C29" s="5">
        <f t="shared" ref="C29:F34" si="18">+H19+(H19*$J$56)</f>
        <v>8624.3850000000002</v>
      </c>
      <c r="D29" s="5">
        <f t="shared" si="18"/>
        <v>1539.06</v>
      </c>
      <c r="E29" s="5">
        <f t="shared" si="18"/>
        <v>1539.06</v>
      </c>
      <c r="F29" s="34">
        <f t="shared" si="18"/>
        <v>1539.06</v>
      </c>
      <c r="G29" s="19"/>
      <c r="H29" s="37">
        <f t="shared" ref="H29:K34" si="19">+H19+(H19*$J$57)</f>
        <v>9199.344000000001</v>
      </c>
      <c r="I29" s="8">
        <f t="shared" si="19"/>
        <v>1641.6639999999998</v>
      </c>
      <c r="J29" s="8">
        <f t="shared" si="19"/>
        <v>1641.6639999999998</v>
      </c>
      <c r="K29" s="61">
        <f t="shared" si="19"/>
        <v>1641.6639999999998</v>
      </c>
      <c r="L29" s="14"/>
    </row>
    <row r="30" spans="1:16" ht="20.100000000000001" customHeight="1" x14ac:dyDescent="0.3">
      <c r="B30" s="57" t="s">
        <v>11</v>
      </c>
      <c r="C30" s="5">
        <f t="shared" si="18"/>
        <v>8624.3850000000002</v>
      </c>
      <c r="D30" s="5">
        <f t="shared" si="18"/>
        <v>1539.06</v>
      </c>
      <c r="E30" s="5">
        <f t="shared" si="18"/>
        <v>1539.06</v>
      </c>
      <c r="F30" s="34">
        <f t="shared" si="18"/>
        <v>1539.06</v>
      </c>
      <c r="G30" s="19"/>
      <c r="H30" s="37">
        <f t="shared" si="19"/>
        <v>9199.344000000001</v>
      </c>
      <c r="I30" s="8">
        <f t="shared" si="19"/>
        <v>1641.6639999999998</v>
      </c>
      <c r="J30" s="8">
        <f t="shared" si="19"/>
        <v>1641.6639999999998</v>
      </c>
      <c r="K30" s="61">
        <f t="shared" si="19"/>
        <v>1641.6639999999998</v>
      </c>
      <c r="L30" s="14"/>
    </row>
    <row r="31" spans="1:16" ht="20.100000000000001" customHeight="1" x14ac:dyDescent="0.3">
      <c r="B31" s="58" t="s">
        <v>12</v>
      </c>
      <c r="C31" s="5">
        <f t="shared" si="18"/>
        <v>8624.3850000000002</v>
      </c>
      <c r="D31" s="5">
        <f t="shared" si="18"/>
        <v>1539.06</v>
      </c>
      <c r="E31" s="5">
        <f t="shared" si="18"/>
        <v>1539.06</v>
      </c>
      <c r="F31" s="34">
        <f t="shared" si="18"/>
        <v>1539.06</v>
      </c>
      <c r="G31" s="19"/>
      <c r="H31" s="37">
        <f t="shared" si="19"/>
        <v>9199.344000000001</v>
      </c>
      <c r="I31" s="8">
        <f t="shared" si="19"/>
        <v>1641.6639999999998</v>
      </c>
      <c r="J31" s="8">
        <f t="shared" si="19"/>
        <v>1641.6639999999998</v>
      </c>
      <c r="K31" s="61">
        <f t="shared" si="19"/>
        <v>1641.6639999999998</v>
      </c>
      <c r="L31" s="14"/>
    </row>
    <row r="32" spans="1:16" s="2" customFormat="1" ht="20.100000000000001" customHeight="1" x14ac:dyDescent="0.3">
      <c r="A32" s="11"/>
      <c r="B32" s="58" t="s">
        <v>13</v>
      </c>
      <c r="C32" s="5">
        <f t="shared" si="18"/>
        <v>8624.3850000000002</v>
      </c>
      <c r="D32" s="5">
        <f t="shared" si="18"/>
        <v>1539.06</v>
      </c>
      <c r="E32" s="5">
        <f t="shared" si="18"/>
        <v>1539.06</v>
      </c>
      <c r="F32" s="34">
        <f t="shared" si="18"/>
        <v>1539.06</v>
      </c>
      <c r="G32" s="19"/>
      <c r="H32" s="37">
        <f t="shared" si="19"/>
        <v>9199.344000000001</v>
      </c>
      <c r="I32" s="8">
        <f t="shared" si="19"/>
        <v>1641.6639999999998</v>
      </c>
      <c r="J32" s="8">
        <f t="shared" si="19"/>
        <v>1641.6639999999998</v>
      </c>
      <c r="K32" s="61">
        <f t="shared" si="19"/>
        <v>1641.6639999999998</v>
      </c>
      <c r="L32" s="14"/>
      <c r="O32" s="3"/>
      <c r="P32" s="3"/>
    </row>
    <row r="33" spans="1:16" s="2" customFormat="1" ht="20.100000000000001" customHeight="1" x14ac:dyDescent="0.3">
      <c r="A33" s="11"/>
      <c r="B33" s="58" t="s">
        <v>14</v>
      </c>
      <c r="C33" s="5">
        <f t="shared" si="18"/>
        <v>0</v>
      </c>
      <c r="D33" s="5">
        <f t="shared" si="18"/>
        <v>0</v>
      </c>
      <c r="E33" s="5">
        <f t="shared" si="18"/>
        <v>0</v>
      </c>
      <c r="F33" s="34">
        <f t="shared" si="18"/>
        <v>0</v>
      </c>
      <c r="G33" s="19"/>
      <c r="H33" s="37">
        <f t="shared" si="19"/>
        <v>0</v>
      </c>
      <c r="I33" s="8">
        <f t="shared" si="19"/>
        <v>0</v>
      </c>
      <c r="J33" s="8">
        <f t="shared" si="19"/>
        <v>0</v>
      </c>
      <c r="K33" s="61">
        <f t="shared" si="19"/>
        <v>0</v>
      </c>
      <c r="L33" s="14"/>
      <c r="O33" s="3"/>
      <c r="P33" s="3"/>
    </row>
    <row r="34" spans="1:16" s="2" customFormat="1" ht="20.100000000000001" customHeight="1" thickBot="1" x14ac:dyDescent="0.35">
      <c r="A34" s="11"/>
      <c r="B34" s="69" t="s">
        <v>15</v>
      </c>
      <c r="C34" s="35">
        <f t="shared" si="18"/>
        <v>0</v>
      </c>
      <c r="D34" s="35">
        <f t="shared" si="18"/>
        <v>0</v>
      </c>
      <c r="E34" s="35">
        <f t="shared" si="18"/>
        <v>0</v>
      </c>
      <c r="F34" s="36">
        <f t="shared" si="18"/>
        <v>0</v>
      </c>
      <c r="G34" s="19"/>
      <c r="H34" s="38">
        <f t="shared" si="19"/>
        <v>0</v>
      </c>
      <c r="I34" s="39">
        <f t="shared" si="19"/>
        <v>0</v>
      </c>
      <c r="J34" s="39">
        <f t="shared" si="19"/>
        <v>0</v>
      </c>
      <c r="K34" s="62">
        <f t="shared" si="19"/>
        <v>0</v>
      </c>
      <c r="L34" s="14"/>
      <c r="O34" s="3"/>
      <c r="P34" s="3"/>
    </row>
    <row r="35" spans="1:16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6"/>
      <c r="N35" s="7"/>
      <c r="O35" s="7"/>
    </row>
    <row r="36" spans="1:16" s="2" customFormat="1" ht="20.100000000000001" customHeight="1" x14ac:dyDescent="0.3">
      <c r="A36" s="11"/>
      <c r="B36" s="135" t="s">
        <v>20</v>
      </c>
      <c r="C36" s="136"/>
      <c r="D36" s="136"/>
      <c r="E36" s="136"/>
      <c r="F36" s="137"/>
      <c r="G36" s="28"/>
      <c r="H36" s="146" t="s">
        <v>76</v>
      </c>
      <c r="I36" s="147"/>
      <c r="J36" s="147"/>
      <c r="K36" s="148"/>
      <c r="L36" s="14"/>
      <c r="O36" s="3"/>
      <c r="P36" s="3"/>
    </row>
    <row r="37" spans="1:16" s="2" customFormat="1" ht="20.100000000000001" customHeight="1" x14ac:dyDescent="0.3">
      <c r="A37" s="11"/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  <c r="O37" s="3"/>
      <c r="P37" s="3"/>
    </row>
    <row r="38" spans="1:16" s="2" customFormat="1" ht="20.100000000000001" customHeight="1" thickBot="1" x14ac:dyDescent="0.35">
      <c r="A38" s="11"/>
      <c r="B38" s="140"/>
      <c r="C38" s="141"/>
      <c r="D38" s="110" t="s">
        <v>54</v>
      </c>
      <c r="E38" s="110" t="s">
        <v>55</v>
      </c>
      <c r="F38" s="111" t="s">
        <v>56</v>
      </c>
      <c r="G38" s="28"/>
      <c r="H38" s="152"/>
      <c r="I38" s="153"/>
      <c r="J38" s="153"/>
      <c r="K38" s="154"/>
      <c r="L38" s="14"/>
      <c r="O38" s="3"/>
      <c r="P38" s="3"/>
    </row>
    <row r="39" spans="1:16" s="2" customFormat="1" ht="20.100000000000001" customHeight="1" x14ac:dyDescent="0.3">
      <c r="A39" s="11"/>
      <c r="B39" s="57" t="s">
        <v>10</v>
      </c>
      <c r="C39" s="5">
        <f>+H19+(H19*$J$58)</f>
        <v>7474.4670000000006</v>
      </c>
      <c r="D39" s="5">
        <f>+I19+(I19*$J$58)</f>
        <v>1333.8519999999999</v>
      </c>
      <c r="E39" s="5">
        <f>+E19+(E19*$J$58)</f>
        <v>1333.8519999999999</v>
      </c>
      <c r="F39" s="34">
        <f>+F19+(F19*$J$58)</f>
        <v>1333.8519999999999</v>
      </c>
      <c r="G39" s="19"/>
      <c r="H39" s="155"/>
      <c r="I39" s="155"/>
      <c r="J39" s="155"/>
      <c r="K39" s="156"/>
      <c r="L39" s="14"/>
      <c r="O39" s="3"/>
      <c r="P39" s="3"/>
    </row>
    <row r="40" spans="1:16" s="2" customFormat="1" ht="20.100000000000001" customHeight="1" x14ac:dyDescent="0.3">
      <c r="A40" s="11"/>
      <c r="B40" s="57" t="s">
        <v>11</v>
      </c>
      <c r="C40" s="5">
        <f t="shared" ref="C40:D40" si="20">+H20+(H20*$J$58)</f>
        <v>7474.4670000000006</v>
      </c>
      <c r="D40" s="5">
        <f t="shared" si="20"/>
        <v>1333.8519999999999</v>
      </c>
      <c r="E40" s="5">
        <f t="shared" ref="E40:F40" si="21">+E20+(E20*$J$58)</f>
        <v>1333.8519999999999</v>
      </c>
      <c r="F40" s="34">
        <f t="shared" si="21"/>
        <v>1333.8519999999999</v>
      </c>
      <c r="G40" s="19"/>
      <c r="H40" s="157"/>
      <c r="I40" s="157"/>
      <c r="J40" s="157"/>
      <c r="K40" s="158"/>
      <c r="L40" s="14"/>
      <c r="O40" s="3"/>
      <c r="P40" s="3"/>
    </row>
    <row r="41" spans="1:16" s="2" customFormat="1" ht="20.100000000000001" customHeight="1" x14ac:dyDescent="0.3">
      <c r="A41" s="11"/>
      <c r="B41" s="58" t="s">
        <v>12</v>
      </c>
      <c r="C41" s="5">
        <f t="shared" ref="C41:D41" si="22">+H21+(H21*$J$58)</f>
        <v>7474.4670000000006</v>
      </c>
      <c r="D41" s="5">
        <f t="shared" si="22"/>
        <v>1333.8519999999999</v>
      </c>
      <c r="E41" s="5">
        <f t="shared" ref="E41:F41" si="23">+E21+(E21*$J$58)</f>
        <v>1333.8519999999999</v>
      </c>
      <c r="F41" s="34">
        <f t="shared" si="23"/>
        <v>1333.8519999999999</v>
      </c>
      <c r="G41" s="19"/>
      <c r="H41" s="159" t="s">
        <v>21</v>
      </c>
      <c r="I41" s="159"/>
      <c r="J41" s="159"/>
      <c r="K41" s="160"/>
      <c r="L41" s="14"/>
      <c r="O41" s="3"/>
      <c r="P41" s="3"/>
    </row>
    <row r="42" spans="1:16" s="2" customFormat="1" ht="20.100000000000001" customHeight="1" x14ac:dyDescent="0.3">
      <c r="A42" s="11"/>
      <c r="B42" s="58" t="s">
        <v>13</v>
      </c>
      <c r="C42" s="5">
        <f t="shared" ref="C42:D42" si="24">+H22+(H22*$J$58)</f>
        <v>7474.4670000000006</v>
      </c>
      <c r="D42" s="5">
        <f t="shared" si="24"/>
        <v>1333.8519999999999</v>
      </c>
      <c r="E42" s="5">
        <f t="shared" ref="E42:F42" si="25">+E22+(E22*$J$58)</f>
        <v>1333.8519999999999</v>
      </c>
      <c r="F42" s="34">
        <f t="shared" si="25"/>
        <v>1333.8519999999999</v>
      </c>
      <c r="G42" s="19"/>
      <c r="H42" s="93"/>
      <c r="I42" s="83" t="s">
        <v>22</v>
      </c>
      <c r="J42" s="83"/>
      <c r="K42" s="84"/>
      <c r="L42" s="14"/>
      <c r="O42" s="3"/>
      <c r="P42" s="3"/>
    </row>
    <row r="43" spans="1:16" s="2" customFormat="1" ht="20.100000000000001" customHeight="1" x14ac:dyDescent="0.3">
      <c r="A43" s="11"/>
      <c r="B43" s="58" t="s">
        <v>14</v>
      </c>
      <c r="C43" s="5">
        <f t="shared" ref="C43:F44" si="26">+C33</f>
        <v>0</v>
      </c>
      <c r="D43" s="5">
        <f t="shared" si="26"/>
        <v>0</v>
      </c>
      <c r="E43" s="5">
        <f t="shared" si="26"/>
        <v>0</v>
      </c>
      <c r="F43" s="34">
        <f t="shared" si="26"/>
        <v>0</v>
      </c>
      <c r="G43" s="19"/>
      <c r="H43" s="25"/>
      <c r="I43" s="25"/>
      <c r="J43" s="25"/>
      <c r="K43" s="63"/>
      <c r="L43" s="14"/>
      <c r="O43" s="3"/>
      <c r="P43" s="3"/>
    </row>
    <row r="44" spans="1:16" s="2" customFormat="1" ht="20.100000000000001" customHeight="1" thickBot="1" x14ac:dyDescent="0.35">
      <c r="A44" s="11"/>
      <c r="B44" s="69" t="s">
        <v>15</v>
      </c>
      <c r="C44" s="35">
        <f t="shared" si="26"/>
        <v>0</v>
      </c>
      <c r="D44" s="35">
        <f t="shared" si="26"/>
        <v>0</v>
      </c>
      <c r="E44" s="35">
        <f t="shared" si="26"/>
        <v>0</v>
      </c>
      <c r="F44" s="36">
        <f t="shared" si="26"/>
        <v>0</v>
      </c>
      <c r="G44" s="19"/>
      <c r="H44" s="44" t="s">
        <v>23</v>
      </c>
      <c r="I44" s="161" t="s">
        <v>24</v>
      </c>
      <c r="J44" s="161"/>
      <c r="K44" s="162"/>
      <c r="L44" s="14"/>
      <c r="O44" s="3"/>
      <c r="P44" s="3"/>
    </row>
    <row r="45" spans="1:16" s="2" customFormat="1" ht="20.100000000000001" customHeight="1" x14ac:dyDescent="0.3">
      <c r="A45" s="11"/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  <c r="O45" s="3"/>
      <c r="P45" s="3"/>
    </row>
    <row r="46" spans="1:16" s="2" customFormat="1" ht="19.5" customHeight="1" x14ac:dyDescent="0.3">
      <c r="A46" s="11"/>
      <c r="B46" s="92"/>
      <c r="C46" s="90"/>
      <c r="D46" s="90"/>
      <c r="E46" s="90"/>
      <c r="F46" s="90"/>
      <c r="G46" s="28"/>
      <c r="H46" s="46"/>
      <c r="I46" s="161" t="s">
        <v>26</v>
      </c>
      <c r="J46" s="161"/>
      <c r="K46" s="162"/>
      <c r="L46" s="14"/>
      <c r="O46" s="3"/>
      <c r="P46" s="3"/>
    </row>
    <row r="47" spans="1:16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6"/>
      <c r="N47" s="7"/>
      <c r="O47" s="7"/>
    </row>
    <row r="48" spans="1:16" ht="9.75" customHeight="1" thickBot="1" x14ac:dyDescent="0.35">
      <c r="B48" s="59"/>
      <c r="C48" s="24"/>
      <c r="D48" s="24"/>
      <c r="E48" s="24"/>
      <c r="F48" s="24"/>
      <c r="G48" s="28"/>
      <c r="H48" s="24"/>
      <c r="I48" s="24"/>
      <c r="J48" s="24"/>
      <c r="K48" s="60"/>
      <c r="L48" s="13"/>
      <c r="M48" s="6"/>
      <c r="N48" s="7"/>
      <c r="O48" s="7"/>
    </row>
    <row r="49" spans="1:16" s="18" customFormat="1" ht="20.100000000000001" customHeight="1" x14ac:dyDescent="0.3">
      <c r="A49" s="16"/>
      <c r="B49" s="94"/>
      <c r="C49" s="88"/>
      <c r="D49" s="176" t="s">
        <v>29</v>
      </c>
      <c r="E49" s="177"/>
      <c r="F49" s="178"/>
      <c r="G49" s="52"/>
      <c r="H49" s="170" t="s">
        <v>77</v>
      </c>
      <c r="I49" s="171"/>
      <c r="J49" s="172"/>
      <c r="K49" s="68"/>
      <c r="L49" s="22"/>
      <c r="M49" s="17"/>
      <c r="N49" s="17"/>
    </row>
    <row r="50" spans="1:16" s="18" customFormat="1" ht="20.100000000000001" customHeight="1" thickBot="1" x14ac:dyDescent="0.35">
      <c r="A50" s="16"/>
      <c r="B50" s="95"/>
      <c r="C50" s="89"/>
      <c r="D50" s="78" t="s">
        <v>42</v>
      </c>
      <c r="E50" s="79"/>
      <c r="F50" s="36">
        <v>5.46</v>
      </c>
      <c r="G50" s="52"/>
      <c r="H50" s="179" t="s">
        <v>30</v>
      </c>
      <c r="I50" s="180"/>
      <c r="J50" s="181"/>
      <c r="K50" s="68"/>
      <c r="L50" s="22"/>
      <c r="M50" s="17"/>
      <c r="N50" s="17"/>
    </row>
    <row r="51" spans="1:16" s="18" customFormat="1" ht="20.100000000000001" customHeight="1" x14ac:dyDescent="0.3">
      <c r="A51" s="16"/>
      <c r="B51" s="95"/>
      <c r="C51" s="89"/>
      <c r="D51" s="98" t="s">
        <v>38</v>
      </c>
      <c r="E51" s="98"/>
      <c r="F51" s="99"/>
      <c r="G51" s="48"/>
      <c r="H51" s="189" t="s">
        <v>31</v>
      </c>
      <c r="I51" s="142"/>
      <c r="J51" s="143"/>
      <c r="K51" s="68"/>
      <c r="L51" s="22"/>
      <c r="M51" s="17"/>
      <c r="N51" s="17"/>
    </row>
    <row r="52" spans="1:16" ht="20.100000000000001" customHeight="1" x14ac:dyDescent="0.3">
      <c r="B52" s="92"/>
      <c r="C52" s="91"/>
      <c r="D52" s="19"/>
      <c r="E52" s="19"/>
      <c r="F52" s="19"/>
      <c r="G52" s="24"/>
      <c r="H52" s="190" t="s">
        <v>34</v>
      </c>
      <c r="I52" s="191"/>
      <c r="J52" s="32">
        <v>0.4</v>
      </c>
      <c r="K52" s="67"/>
      <c r="L52" s="14"/>
    </row>
    <row r="53" spans="1:16" ht="20.100000000000001" customHeight="1" x14ac:dyDescent="0.3">
      <c r="B53" s="96"/>
      <c r="C53" s="19"/>
      <c r="D53" s="19"/>
      <c r="E53" s="19"/>
      <c r="F53" s="19"/>
      <c r="G53" s="24"/>
      <c r="H53" s="190" t="s">
        <v>35</v>
      </c>
      <c r="I53" s="191"/>
      <c r="J53" s="32">
        <v>0.3</v>
      </c>
      <c r="K53" s="67"/>
      <c r="L53" s="14"/>
    </row>
    <row r="54" spans="1:16" s="2" customFormat="1" ht="20.100000000000001" customHeight="1" x14ac:dyDescent="0.3">
      <c r="A54" s="11"/>
      <c r="B54" s="97"/>
      <c r="C54" s="19"/>
      <c r="D54" s="19"/>
      <c r="E54" s="19"/>
      <c r="F54" s="19"/>
      <c r="G54" s="24"/>
      <c r="H54" s="190" t="s">
        <v>36</v>
      </c>
      <c r="I54" s="191"/>
      <c r="J54" s="32">
        <v>0.15</v>
      </c>
      <c r="K54" s="67"/>
      <c r="L54" s="14"/>
      <c r="O54" s="3"/>
      <c r="P54" s="3"/>
    </row>
    <row r="55" spans="1:16" s="2" customFormat="1" ht="20.100000000000001" customHeight="1" x14ac:dyDescent="0.3">
      <c r="A55" s="11"/>
      <c r="B55" s="97"/>
      <c r="C55" s="19"/>
      <c r="D55" s="19"/>
      <c r="E55" s="19"/>
      <c r="F55" s="19"/>
      <c r="G55" s="24"/>
      <c r="H55" s="189" t="s">
        <v>37</v>
      </c>
      <c r="I55" s="142"/>
      <c r="J55" s="143"/>
      <c r="K55" s="67"/>
      <c r="L55" s="14"/>
      <c r="O55" s="3"/>
      <c r="P55" s="3"/>
    </row>
    <row r="56" spans="1:16" s="2" customFormat="1" ht="20.100000000000001" customHeight="1" x14ac:dyDescent="0.3">
      <c r="A56" s="11"/>
      <c r="B56" s="97"/>
      <c r="C56" s="19"/>
      <c r="D56" s="19"/>
      <c r="E56" s="19"/>
      <c r="F56" s="19"/>
      <c r="G56" s="53"/>
      <c r="H56" s="192" t="s">
        <v>39</v>
      </c>
      <c r="I56" s="193"/>
      <c r="J56" s="32">
        <v>0.5</v>
      </c>
      <c r="K56" s="67"/>
      <c r="L56" s="14"/>
      <c r="O56" s="3"/>
      <c r="P56" s="3"/>
    </row>
    <row r="57" spans="1:16" s="2" customFormat="1" ht="20.100000000000001" customHeight="1" x14ac:dyDescent="0.3">
      <c r="A57" s="11"/>
      <c r="B57" s="97"/>
      <c r="C57" s="19"/>
      <c r="D57" s="19"/>
      <c r="E57" s="19"/>
      <c r="F57" s="19"/>
      <c r="G57" s="24"/>
      <c r="H57" s="192" t="s">
        <v>40</v>
      </c>
      <c r="I57" s="193"/>
      <c r="J57" s="32">
        <v>0.6</v>
      </c>
      <c r="K57" s="67"/>
      <c r="L57" s="14"/>
      <c r="O57" s="3"/>
      <c r="P57" s="3"/>
    </row>
    <row r="58" spans="1:16" s="2" customFormat="1" ht="20.100000000000001" customHeight="1" thickBot="1" x14ac:dyDescent="0.35">
      <c r="A58" s="11"/>
      <c r="B58" s="85"/>
      <c r="C58" s="86"/>
      <c r="D58" s="54"/>
      <c r="E58" s="87"/>
      <c r="F58" s="87"/>
      <c r="G58" s="28"/>
      <c r="H58" s="194" t="s">
        <v>41</v>
      </c>
      <c r="I58" s="195"/>
      <c r="J58" s="33">
        <v>0.3</v>
      </c>
      <c r="K58" s="70"/>
      <c r="L58" s="14"/>
      <c r="O58" s="3"/>
      <c r="P58" s="3"/>
    </row>
    <row r="59" spans="1:16" ht="24" customHeight="1" x14ac:dyDescent="0.3">
      <c r="B59" s="59"/>
      <c r="C59" s="24"/>
      <c r="D59" s="25"/>
      <c r="E59" s="25"/>
      <c r="F59" s="25"/>
      <c r="G59" s="28"/>
      <c r="H59" s="24"/>
      <c r="I59" s="24"/>
      <c r="J59" s="24"/>
      <c r="K59" s="60"/>
      <c r="L59" s="13"/>
      <c r="M59" s="6"/>
      <c r="N59" s="7"/>
      <c r="O59" s="7"/>
    </row>
    <row r="60" spans="1:16" s="2" customFormat="1" ht="21.95" customHeight="1" x14ac:dyDescent="0.3">
      <c r="A60" s="11"/>
      <c r="B60" s="75"/>
      <c r="C60" s="26"/>
      <c r="D60" s="23"/>
      <c r="E60" s="23"/>
      <c r="F60" s="23"/>
      <c r="G60" s="26"/>
      <c r="H60" s="23"/>
      <c r="I60" s="23"/>
      <c r="J60" s="23"/>
      <c r="K60" s="71"/>
      <c r="L60" s="15"/>
      <c r="O60" s="3"/>
      <c r="P60" s="3"/>
    </row>
    <row r="61" spans="1:16" s="2" customFormat="1" ht="20.100000000000001" customHeight="1" thickBot="1" x14ac:dyDescent="0.35">
      <c r="A61" s="11"/>
      <c r="B61" s="76"/>
      <c r="C61" s="77"/>
      <c r="D61" s="82"/>
      <c r="E61" s="82"/>
      <c r="F61" s="82"/>
      <c r="G61" s="72"/>
      <c r="H61" s="82"/>
      <c r="I61" s="82"/>
      <c r="J61" s="82"/>
      <c r="K61" s="73"/>
      <c r="L61" s="15"/>
      <c r="O61" s="3"/>
      <c r="P61" s="3"/>
    </row>
    <row r="62" spans="1:16" s="2" customFormat="1" ht="20.100000000000001" customHeight="1" thickTop="1" x14ac:dyDescent="0.3">
      <c r="A62" s="11"/>
      <c r="B62" s="188"/>
      <c r="C62" s="173"/>
      <c r="D62" s="27"/>
      <c r="E62" s="27"/>
      <c r="F62" s="27"/>
      <c r="G62" s="27"/>
      <c r="H62" s="27"/>
      <c r="I62" s="29"/>
      <c r="J62" s="31"/>
      <c r="K62" s="15"/>
      <c r="L62" s="15"/>
      <c r="O62" s="3"/>
      <c r="P62" s="3"/>
    </row>
    <row r="63" spans="1:16" s="2" customFormat="1" ht="20.100000000000001" customHeight="1" x14ac:dyDescent="0.3">
      <c r="A63" s="11"/>
      <c r="B63" s="188"/>
      <c r="C63" s="173"/>
      <c r="D63" s="27"/>
      <c r="E63" s="27"/>
      <c r="F63" s="27"/>
      <c r="G63" s="27"/>
      <c r="I63" s="29"/>
      <c r="J63" s="31"/>
      <c r="K63" s="15"/>
      <c r="L63" s="15"/>
      <c r="O63" s="3"/>
      <c r="P63" s="3"/>
    </row>
    <row r="64" spans="1:16" s="2" customFormat="1" ht="20.100000000000001" customHeight="1" x14ac:dyDescent="0.3">
      <c r="A64" s="11"/>
      <c r="B64" s="30"/>
      <c r="C64" s="29"/>
      <c r="D64" s="29"/>
      <c r="E64" s="29"/>
      <c r="F64" s="29"/>
      <c r="G64" s="29"/>
      <c r="H64" s="29"/>
      <c r="I64" s="29"/>
      <c r="J64" s="31"/>
      <c r="K64" s="15"/>
      <c r="L64" s="15"/>
      <c r="O64" s="3"/>
      <c r="P64" s="3"/>
    </row>
  </sheetData>
  <mergeCells count="48">
    <mergeCell ref="D49:F49"/>
    <mergeCell ref="B62:B63"/>
    <mergeCell ref="C62:C63"/>
    <mergeCell ref="H51:J51"/>
    <mergeCell ref="H52:I52"/>
    <mergeCell ref="H53:I53"/>
    <mergeCell ref="H54:I54"/>
    <mergeCell ref="H55:J55"/>
    <mergeCell ref="H56:I56"/>
    <mergeCell ref="H57:I57"/>
    <mergeCell ref="H58:I58"/>
    <mergeCell ref="H49:J49"/>
    <mergeCell ref="H50:J50"/>
    <mergeCell ref="H39:K40"/>
    <mergeCell ref="H41:K41"/>
    <mergeCell ref="I44:K44"/>
    <mergeCell ref="I45:K45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15:M18 B37:M38 B36:G36 I36:M36 B23:M35 B19:D19 L19:M19 B9:D9 G9:I9 B20:C20 L20:M20 L9:M9 B10:B14 G10:G14 E19:G19 D10:D14 L10:M14 I10:I14 B21:C22 L21:M22 E20:G20 E21:G22 D20:D2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601C-05A6-4B34-9566-ABA87137F421}">
  <sheetPr>
    <tabColor rgb="FF0070C0"/>
    <pageSetUpPr fitToPage="1"/>
  </sheetPr>
  <dimension ref="A1:P95"/>
  <sheetViews>
    <sheetView showGridLines="0" topLeftCell="A85" zoomScale="83" zoomScaleNormal="83" workbookViewId="0">
      <selection activeCell="B36" sqref="B36:F44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79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54</v>
      </c>
      <c r="E8" s="110" t="s">
        <v>55</v>
      </c>
      <c r="F8" s="111" t="s">
        <v>56</v>
      </c>
      <c r="G8" s="43"/>
      <c r="H8" s="145"/>
      <c r="I8" s="110" t="s">
        <v>54</v>
      </c>
      <c r="J8" s="110" t="s">
        <v>55</v>
      </c>
      <c r="K8" s="112" t="s">
        <v>56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5749.59</v>
      </c>
      <c r="D9" s="5">
        <f t="shared" ref="D9:D14" si="1">+I19-(I19*$I$83)</f>
        <v>564.32199999999989</v>
      </c>
      <c r="E9" s="5">
        <f t="shared" ref="E9:F14" si="2">+J19</f>
        <v>1026.04</v>
      </c>
      <c r="F9" s="34">
        <f t="shared" si="2"/>
        <v>1026.04</v>
      </c>
      <c r="G9" s="19"/>
      <c r="H9" s="37">
        <f t="shared" ref="H9:H14" si="3">+H19</f>
        <v>5749.59</v>
      </c>
      <c r="I9" s="8">
        <f t="shared" ref="I9:I14" si="4">+I19-(I19*$I$84)</f>
        <v>795.18099999999993</v>
      </c>
      <c r="J9" s="8">
        <f t="shared" ref="J9:K14" si="5">+J19</f>
        <v>1026.04</v>
      </c>
      <c r="K9" s="61">
        <f t="shared" si="5"/>
        <v>1026.04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5749.59</v>
      </c>
      <c r="D10" s="5">
        <f t="shared" si="1"/>
        <v>564.32199999999989</v>
      </c>
      <c r="E10" s="5">
        <f t="shared" si="2"/>
        <v>1026.04</v>
      </c>
      <c r="F10" s="34">
        <f t="shared" si="2"/>
        <v>1026.04</v>
      </c>
      <c r="G10" s="19"/>
      <c r="H10" s="37">
        <f t="shared" si="3"/>
        <v>5749.59</v>
      </c>
      <c r="I10" s="8">
        <f t="shared" si="4"/>
        <v>795.18099999999993</v>
      </c>
      <c r="J10" s="8">
        <f t="shared" si="5"/>
        <v>1026.04</v>
      </c>
      <c r="K10" s="61">
        <f t="shared" si="5"/>
        <v>1026.04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5749.59</v>
      </c>
      <c r="D11" s="5">
        <f t="shared" si="1"/>
        <v>564.32199999999989</v>
      </c>
      <c r="E11" s="5">
        <f t="shared" si="2"/>
        <v>1026.04</v>
      </c>
      <c r="F11" s="34">
        <f t="shared" si="2"/>
        <v>1026.04</v>
      </c>
      <c r="G11" s="19"/>
      <c r="H11" s="37">
        <f t="shared" si="3"/>
        <v>5749.59</v>
      </c>
      <c r="I11" s="8">
        <f t="shared" si="4"/>
        <v>795.18099999999993</v>
      </c>
      <c r="J11" s="8">
        <f t="shared" si="5"/>
        <v>1026.04</v>
      </c>
      <c r="K11" s="61">
        <f t="shared" si="5"/>
        <v>1026.04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5749.59</v>
      </c>
      <c r="D12" s="5">
        <f t="shared" si="1"/>
        <v>564.32199999999989</v>
      </c>
      <c r="E12" s="5">
        <f t="shared" si="2"/>
        <v>1026.04</v>
      </c>
      <c r="F12" s="34">
        <f t="shared" si="2"/>
        <v>1026.04</v>
      </c>
      <c r="G12" s="19"/>
      <c r="H12" s="37">
        <f t="shared" si="3"/>
        <v>5749.59</v>
      </c>
      <c r="I12" s="8">
        <f t="shared" si="4"/>
        <v>795.18099999999993</v>
      </c>
      <c r="J12" s="8">
        <f t="shared" si="5"/>
        <v>1026.04</v>
      </c>
      <c r="K12" s="61">
        <f t="shared" si="5"/>
        <v>1026.04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54</v>
      </c>
      <c r="E18" s="110" t="s">
        <v>55</v>
      </c>
      <c r="F18" s="111" t="s">
        <v>56</v>
      </c>
      <c r="G18" s="28"/>
      <c r="H18" s="145"/>
      <c r="I18" s="110" t="s">
        <v>54</v>
      </c>
      <c r="J18" s="110" t="s">
        <v>55</v>
      </c>
      <c r="K18" s="112" t="s">
        <v>56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5749.59</v>
      </c>
      <c r="D19" s="5">
        <f t="shared" ref="D19:D24" si="7">+I19-(I19*$I$85)</f>
        <v>923.43599999999992</v>
      </c>
      <c r="E19" s="5">
        <f t="shared" ref="E19:F24" si="8">+J19</f>
        <v>1026.04</v>
      </c>
      <c r="F19" s="34">
        <f t="shared" si="8"/>
        <v>1026.04</v>
      </c>
      <c r="G19" s="19"/>
      <c r="H19" s="37">
        <v>5749.59</v>
      </c>
      <c r="I19" s="8">
        <v>1026.04</v>
      </c>
      <c r="J19" s="8">
        <v>1026.04</v>
      </c>
      <c r="K19" s="61">
        <v>1026.04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5749.59</v>
      </c>
      <c r="D20" s="5">
        <f t="shared" si="7"/>
        <v>923.43599999999992</v>
      </c>
      <c r="E20" s="5">
        <f t="shared" si="8"/>
        <v>1026.04</v>
      </c>
      <c r="F20" s="34">
        <f t="shared" si="8"/>
        <v>1026.04</v>
      </c>
      <c r="G20" s="19"/>
      <c r="H20" s="37">
        <v>5749.59</v>
      </c>
      <c r="I20" s="8">
        <v>1026.04</v>
      </c>
      <c r="J20" s="8">
        <v>1026.04</v>
      </c>
      <c r="K20" s="61">
        <v>1026.04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5749.59</v>
      </c>
      <c r="D21" s="5">
        <f t="shared" si="7"/>
        <v>923.43599999999992</v>
      </c>
      <c r="E21" s="5">
        <f t="shared" si="8"/>
        <v>1026.04</v>
      </c>
      <c r="F21" s="34">
        <f t="shared" si="8"/>
        <v>1026.04</v>
      </c>
      <c r="G21" s="19"/>
      <c r="H21" s="37">
        <v>5749.59</v>
      </c>
      <c r="I21" s="8">
        <v>1026.04</v>
      </c>
      <c r="J21" s="8">
        <v>1026.04</v>
      </c>
      <c r="K21" s="61">
        <v>1026.04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5749.59</v>
      </c>
      <c r="D22" s="5">
        <f t="shared" si="7"/>
        <v>923.43599999999992</v>
      </c>
      <c r="E22" s="5">
        <f t="shared" si="8"/>
        <v>1026.04</v>
      </c>
      <c r="F22" s="34">
        <f t="shared" si="8"/>
        <v>1026.04</v>
      </c>
      <c r="G22" s="19"/>
      <c r="H22" s="37">
        <v>5749.59</v>
      </c>
      <c r="I22" s="8">
        <v>1026.04</v>
      </c>
      <c r="J22" s="8">
        <v>1026.04</v>
      </c>
      <c r="K22" s="61">
        <v>1026.04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54</v>
      </c>
      <c r="E28" s="110" t="s">
        <v>55</v>
      </c>
      <c r="F28" s="111" t="s">
        <v>56</v>
      </c>
      <c r="G28" s="28"/>
      <c r="H28" s="145"/>
      <c r="I28" s="110" t="s">
        <v>54</v>
      </c>
      <c r="J28" s="110" t="s">
        <v>55</v>
      </c>
      <c r="K28" s="112" t="s">
        <v>56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8624.3850000000002</v>
      </c>
      <c r="D29" s="5">
        <f t="shared" si="9"/>
        <v>1539.06</v>
      </c>
      <c r="E29" s="5">
        <f t="shared" si="9"/>
        <v>1539.06</v>
      </c>
      <c r="F29" s="34">
        <f t="shared" si="9"/>
        <v>1539.06</v>
      </c>
      <c r="G29" s="19"/>
      <c r="H29" s="37">
        <f t="shared" ref="H29:K34" si="10">+H19+(H19*$J$88)</f>
        <v>9199.344000000001</v>
      </c>
      <c r="I29" s="8">
        <f t="shared" si="10"/>
        <v>1641.6639999999998</v>
      </c>
      <c r="J29" s="8">
        <f t="shared" si="10"/>
        <v>1641.6639999999998</v>
      </c>
      <c r="K29" s="61">
        <f t="shared" si="10"/>
        <v>1641.6639999999998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8624.3850000000002</v>
      </c>
      <c r="D30" s="5">
        <f t="shared" si="9"/>
        <v>1539.06</v>
      </c>
      <c r="E30" s="5">
        <f t="shared" si="9"/>
        <v>1539.06</v>
      </c>
      <c r="F30" s="34">
        <f t="shared" si="9"/>
        <v>1539.06</v>
      </c>
      <c r="G30" s="19"/>
      <c r="H30" s="37">
        <f t="shared" si="10"/>
        <v>9199.344000000001</v>
      </c>
      <c r="I30" s="8">
        <f t="shared" si="10"/>
        <v>1641.6639999999998</v>
      </c>
      <c r="J30" s="8">
        <f t="shared" si="10"/>
        <v>1641.6639999999998</v>
      </c>
      <c r="K30" s="61">
        <f t="shared" si="10"/>
        <v>1641.6639999999998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8624.3850000000002</v>
      </c>
      <c r="D31" s="5">
        <f t="shared" si="9"/>
        <v>1539.06</v>
      </c>
      <c r="E31" s="5">
        <f t="shared" si="9"/>
        <v>1539.06</v>
      </c>
      <c r="F31" s="34">
        <f t="shared" si="9"/>
        <v>1539.06</v>
      </c>
      <c r="G31" s="19"/>
      <c r="H31" s="37">
        <f t="shared" si="10"/>
        <v>9199.344000000001</v>
      </c>
      <c r="I31" s="8">
        <f t="shared" si="10"/>
        <v>1641.6639999999998</v>
      </c>
      <c r="J31" s="8">
        <f t="shared" si="10"/>
        <v>1641.6639999999998</v>
      </c>
      <c r="K31" s="61">
        <f t="shared" si="10"/>
        <v>1641.6639999999998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8624.3850000000002</v>
      </c>
      <c r="D32" s="5">
        <f t="shared" si="9"/>
        <v>1539.06</v>
      </c>
      <c r="E32" s="5">
        <f t="shared" si="9"/>
        <v>1539.06</v>
      </c>
      <c r="F32" s="34">
        <f t="shared" si="9"/>
        <v>1539.06</v>
      </c>
      <c r="G32" s="19"/>
      <c r="H32" s="37">
        <f t="shared" si="10"/>
        <v>9199.344000000001</v>
      </c>
      <c r="I32" s="8">
        <f t="shared" si="10"/>
        <v>1641.6639999999998</v>
      </c>
      <c r="J32" s="8">
        <f t="shared" si="10"/>
        <v>1641.6639999999998</v>
      </c>
      <c r="K32" s="61">
        <f t="shared" si="10"/>
        <v>1641.6639999999998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76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54</v>
      </c>
      <c r="E38" s="110" t="s">
        <v>55</v>
      </c>
      <c r="F38" s="116" t="s">
        <v>56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7474.4670000000006</v>
      </c>
      <c r="D39" s="5">
        <f>+I19+(I19*$J$89)</f>
        <v>1333.8519999999999</v>
      </c>
      <c r="E39" s="5">
        <f>+E19+(E19*$J$89)</f>
        <v>1333.8519999999999</v>
      </c>
      <c r="F39" s="34">
        <f>+F19+(F19*$J$89)</f>
        <v>1333.8519999999999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7474.4670000000006</v>
      </c>
      <c r="D40" s="5">
        <f t="shared" si="11"/>
        <v>1333.8519999999999</v>
      </c>
      <c r="E40" s="5">
        <f t="shared" ref="E40:F40" si="12">+E20+(E20*$J$89)</f>
        <v>1333.8519999999999</v>
      </c>
      <c r="F40" s="34">
        <f t="shared" si="12"/>
        <v>1333.8519999999999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7474.4670000000006</v>
      </c>
      <c r="D41" s="5">
        <f t="shared" si="13"/>
        <v>1333.8519999999999</v>
      </c>
      <c r="E41" s="5">
        <f t="shared" ref="E41:F41" si="14">+E21+(E21*$J$89)</f>
        <v>1333.8519999999999</v>
      </c>
      <c r="F41" s="34">
        <f t="shared" si="14"/>
        <v>1333.8519999999999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7474.4670000000006</v>
      </c>
      <c r="D42" s="5">
        <f t="shared" si="15"/>
        <v>1333.8519999999999</v>
      </c>
      <c r="E42" s="5">
        <f t="shared" ref="E42:F42" si="16">+E22+(E22*$J$89)</f>
        <v>1333.8519999999999</v>
      </c>
      <c r="F42" s="34">
        <f t="shared" si="16"/>
        <v>1333.8519999999999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54</v>
      </c>
      <c r="E52" s="110" t="s">
        <v>55</v>
      </c>
      <c r="F52" s="111" t="s">
        <v>56</v>
      </c>
      <c r="G52" s="48"/>
      <c r="H52" s="145"/>
      <c r="I52" s="110" t="s">
        <v>54</v>
      </c>
      <c r="J52" s="110" t="s">
        <v>55</v>
      </c>
      <c r="K52" s="112" t="s">
        <v>56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4234.51</v>
      </c>
      <c r="D53" s="5">
        <f t="shared" ref="D53:D58" si="22">+I63-(I63*$J$83)</f>
        <v>462.00210000000004</v>
      </c>
      <c r="E53" s="5">
        <f t="shared" ref="E53:F58" si="23">+J63</f>
        <v>810.53000000000009</v>
      </c>
      <c r="F53" s="34">
        <f t="shared" si="23"/>
        <v>810.53000000000009</v>
      </c>
      <c r="G53" s="20"/>
      <c r="H53" s="37">
        <f t="shared" ref="H53:H58" si="24">+H63</f>
        <v>4234.51</v>
      </c>
      <c r="I53" s="8">
        <f t="shared" ref="I53:I58" si="25">+I63-(I63*$J$84)</f>
        <v>648.42400000000009</v>
      </c>
      <c r="J53" s="8">
        <f t="shared" ref="J53:K58" si="26">+J63</f>
        <v>810.53000000000009</v>
      </c>
      <c r="K53" s="61">
        <f t="shared" si="26"/>
        <v>810.53000000000009</v>
      </c>
      <c r="L53" s="14"/>
    </row>
    <row r="54" spans="1:15" ht="20.100000000000001" customHeight="1" x14ac:dyDescent="0.3">
      <c r="B54" s="57" t="s">
        <v>11</v>
      </c>
      <c r="C54" s="5">
        <f t="shared" si="21"/>
        <v>4234.51</v>
      </c>
      <c r="D54" s="5">
        <f t="shared" si="22"/>
        <v>462.00210000000004</v>
      </c>
      <c r="E54" s="5">
        <f t="shared" si="23"/>
        <v>810.53000000000009</v>
      </c>
      <c r="F54" s="34">
        <f t="shared" si="23"/>
        <v>810.53000000000009</v>
      </c>
      <c r="G54" s="20"/>
      <c r="H54" s="37">
        <f t="shared" si="24"/>
        <v>4234.51</v>
      </c>
      <c r="I54" s="8">
        <f t="shared" si="25"/>
        <v>648.42400000000009</v>
      </c>
      <c r="J54" s="8">
        <f t="shared" si="26"/>
        <v>810.53000000000009</v>
      </c>
      <c r="K54" s="61">
        <f t="shared" si="26"/>
        <v>810.53000000000009</v>
      </c>
      <c r="L54" s="14"/>
    </row>
    <row r="55" spans="1:15" ht="20.100000000000001" customHeight="1" x14ac:dyDescent="0.3">
      <c r="B55" s="58" t="s">
        <v>12</v>
      </c>
      <c r="C55" s="5">
        <f t="shared" si="21"/>
        <v>4234.51</v>
      </c>
      <c r="D55" s="5">
        <f t="shared" si="22"/>
        <v>462.00210000000004</v>
      </c>
      <c r="E55" s="5">
        <f t="shared" si="23"/>
        <v>810.53000000000009</v>
      </c>
      <c r="F55" s="34">
        <f t="shared" si="23"/>
        <v>810.53000000000009</v>
      </c>
      <c r="G55" s="20"/>
      <c r="H55" s="37">
        <f t="shared" si="24"/>
        <v>4234.51</v>
      </c>
      <c r="I55" s="8">
        <f t="shared" si="25"/>
        <v>648.42400000000009</v>
      </c>
      <c r="J55" s="8">
        <f t="shared" si="26"/>
        <v>810.53000000000009</v>
      </c>
      <c r="K55" s="61">
        <f t="shared" si="26"/>
        <v>810.53000000000009</v>
      </c>
      <c r="L55" s="14"/>
    </row>
    <row r="56" spans="1:15" ht="20.100000000000001" customHeight="1" x14ac:dyDescent="0.3">
      <c r="B56" s="58" t="s">
        <v>13</v>
      </c>
      <c r="C56" s="5">
        <f t="shared" si="21"/>
        <v>4234.51</v>
      </c>
      <c r="D56" s="5">
        <f t="shared" si="22"/>
        <v>462.00210000000004</v>
      </c>
      <c r="E56" s="5">
        <f t="shared" si="23"/>
        <v>810.53000000000009</v>
      </c>
      <c r="F56" s="34">
        <f t="shared" si="23"/>
        <v>810.53000000000009</v>
      </c>
      <c r="G56" s="20"/>
      <c r="H56" s="37">
        <f t="shared" si="24"/>
        <v>4234.51</v>
      </c>
      <c r="I56" s="8">
        <f t="shared" si="25"/>
        <v>648.42400000000009</v>
      </c>
      <c r="J56" s="8">
        <f t="shared" si="26"/>
        <v>810.53000000000009</v>
      </c>
      <c r="K56" s="61">
        <f t="shared" si="26"/>
        <v>810.53000000000009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54</v>
      </c>
      <c r="E62" s="110" t="s">
        <v>55</v>
      </c>
      <c r="F62" s="111" t="s">
        <v>56</v>
      </c>
      <c r="G62" s="48"/>
      <c r="H62" s="145"/>
      <c r="I62" s="110" t="s">
        <v>54</v>
      </c>
      <c r="J62" s="110" t="s">
        <v>55</v>
      </c>
      <c r="K62" s="112" t="s">
        <v>56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4234.51</v>
      </c>
      <c r="D63" s="5">
        <f t="shared" ref="D63:D68" si="28">+I63-(I63*$J$85)</f>
        <v>729.47700000000009</v>
      </c>
      <c r="E63" s="5">
        <f t="shared" ref="E63:F68" si="29">+J63</f>
        <v>810.53000000000009</v>
      </c>
      <c r="F63" s="34">
        <f t="shared" si="29"/>
        <v>810.53000000000009</v>
      </c>
      <c r="G63" s="20"/>
      <c r="H63" s="37">
        <v>4234.51</v>
      </c>
      <c r="I63" s="8">
        <v>810.53000000000009</v>
      </c>
      <c r="J63" s="8">
        <v>810.53000000000009</v>
      </c>
      <c r="K63" s="61">
        <v>810.53000000000009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4234.51</v>
      </c>
      <c r="D64" s="5">
        <f t="shared" si="28"/>
        <v>729.47700000000009</v>
      </c>
      <c r="E64" s="5">
        <f t="shared" si="29"/>
        <v>810.53000000000009</v>
      </c>
      <c r="F64" s="34">
        <f t="shared" si="29"/>
        <v>810.53000000000009</v>
      </c>
      <c r="G64" s="20"/>
      <c r="H64" s="37">
        <v>4234.51</v>
      </c>
      <c r="I64" s="8">
        <v>810.53000000000009</v>
      </c>
      <c r="J64" s="8">
        <v>810.53000000000009</v>
      </c>
      <c r="K64" s="61">
        <v>810.53000000000009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4234.51</v>
      </c>
      <c r="D65" s="5">
        <f t="shared" si="28"/>
        <v>729.47700000000009</v>
      </c>
      <c r="E65" s="5">
        <f t="shared" si="29"/>
        <v>810.53000000000009</v>
      </c>
      <c r="F65" s="34">
        <f t="shared" si="29"/>
        <v>810.53000000000009</v>
      </c>
      <c r="G65" s="20"/>
      <c r="H65" s="37">
        <v>4234.51</v>
      </c>
      <c r="I65" s="8">
        <v>810.53000000000009</v>
      </c>
      <c r="J65" s="8">
        <v>810.53000000000009</v>
      </c>
      <c r="K65" s="61">
        <v>810.53000000000009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4234.51</v>
      </c>
      <c r="D66" s="5">
        <f t="shared" si="28"/>
        <v>729.47700000000009</v>
      </c>
      <c r="E66" s="5">
        <f t="shared" si="29"/>
        <v>810.53000000000009</v>
      </c>
      <c r="F66" s="34">
        <f t="shared" si="29"/>
        <v>810.53000000000009</v>
      </c>
      <c r="G66" s="20"/>
      <c r="H66" s="37">
        <v>4234.51</v>
      </c>
      <c r="I66" s="8">
        <v>810.53000000000009</v>
      </c>
      <c r="J66" s="8">
        <v>810.53000000000009</v>
      </c>
      <c r="K66" s="61">
        <v>810.53000000000009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54</v>
      </c>
      <c r="E72" s="110" t="s">
        <v>55</v>
      </c>
      <c r="F72" s="111" t="s">
        <v>56</v>
      </c>
      <c r="G72" s="51"/>
      <c r="H72" s="145"/>
      <c r="I72" s="110" t="s">
        <v>54</v>
      </c>
      <c r="J72" s="110" t="s">
        <v>55</v>
      </c>
      <c r="K72" s="112" t="s">
        <v>56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6351.7650000000003</v>
      </c>
      <c r="D73" s="5">
        <f t="shared" si="30"/>
        <v>1215.7950000000001</v>
      </c>
      <c r="E73" s="5">
        <f t="shared" si="30"/>
        <v>1215.7950000000001</v>
      </c>
      <c r="F73" s="34">
        <f t="shared" si="30"/>
        <v>1215.7950000000001</v>
      </c>
      <c r="G73" s="20"/>
      <c r="H73" s="37">
        <f t="shared" ref="H73:K78" si="31">+H63+(H63*$J$88)</f>
        <v>6775.2160000000003</v>
      </c>
      <c r="I73" s="8">
        <f t="shared" si="31"/>
        <v>1296.8480000000002</v>
      </c>
      <c r="J73" s="8">
        <f t="shared" si="31"/>
        <v>1296.8480000000002</v>
      </c>
      <c r="K73" s="61">
        <f t="shared" si="31"/>
        <v>1296.8480000000002</v>
      </c>
      <c r="L73" s="14"/>
    </row>
    <row r="74" spans="1:15" ht="20.100000000000001" customHeight="1" x14ac:dyDescent="0.3">
      <c r="B74" s="57" t="s">
        <v>11</v>
      </c>
      <c r="C74" s="5">
        <f t="shared" si="30"/>
        <v>6351.7650000000003</v>
      </c>
      <c r="D74" s="5">
        <f t="shared" si="30"/>
        <v>1215.7950000000001</v>
      </c>
      <c r="E74" s="5">
        <f t="shared" si="30"/>
        <v>1215.7950000000001</v>
      </c>
      <c r="F74" s="34">
        <f t="shared" si="30"/>
        <v>1215.7950000000001</v>
      </c>
      <c r="G74" s="20"/>
      <c r="H74" s="37">
        <f t="shared" si="31"/>
        <v>6775.2160000000003</v>
      </c>
      <c r="I74" s="8">
        <f t="shared" si="31"/>
        <v>1296.8480000000002</v>
      </c>
      <c r="J74" s="8">
        <f t="shared" si="31"/>
        <v>1296.8480000000002</v>
      </c>
      <c r="K74" s="61">
        <f t="shared" si="31"/>
        <v>1296.8480000000002</v>
      </c>
      <c r="L74" s="14"/>
    </row>
    <row r="75" spans="1:15" ht="20.100000000000001" customHeight="1" x14ac:dyDescent="0.3">
      <c r="B75" s="58" t="s">
        <v>12</v>
      </c>
      <c r="C75" s="5">
        <f t="shared" si="30"/>
        <v>6351.7650000000003</v>
      </c>
      <c r="D75" s="5">
        <f t="shared" si="30"/>
        <v>1215.7950000000001</v>
      </c>
      <c r="E75" s="5">
        <f t="shared" si="30"/>
        <v>1215.7950000000001</v>
      </c>
      <c r="F75" s="34">
        <f t="shared" si="30"/>
        <v>1215.7950000000001</v>
      </c>
      <c r="G75" s="20"/>
      <c r="H75" s="37">
        <f t="shared" si="31"/>
        <v>6775.2160000000003</v>
      </c>
      <c r="I75" s="8">
        <f t="shared" si="31"/>
        <v>1296.8480000000002</v>
      </c>
      <c r="J75" s="8">
        <f t="shared" si="31"/>
        <v>1296.8480000000002</v>
      </c>
      <c r="K75" s="61">
        <f t="shared" si="31"/>
        <v>1296.8480000000002</v>
      </c>
      <c r="L75" s="14"/>
    </row>
    <row r="76" spans="1:15" ht="20.100000000000001" customHeight="1" x14ac:dyDescent="0.3">
      <c r="B76" s="58" t="s">
        <v>13</v>
      </c>
      <c r="C76" s="5">
        <f t="shared" si="30"/>
        <v>6351.7650000000003</v>
      </c>
      <c r="D76" s="5">
        <f t="shared" si="30"/>
        <v>1215.7950000000001</v>
      </c>
      <c r="E76" s="5">
        <f t="shared" si="30"/>
        <v>1215.7950000000001</v>
      </c>
      <c r="F76" s="34">
        <f t="shared" si="30"/>
        <v>1215.7950000000001</v>
      </c>
      <c r="G76" s="20"/>
      <c r="H76" s="37">
        <f t="shared" si="31"/>
        <v>6775.2160000000003</v>
      </c>
      <c r="I76" s="8">
        <f t="shared" si="31"/>
        <v>1296.8480000000002</v>
      </c>
      <c r="J76" s="8">
        <f t="shared" si="31"/>
        <v>1296.8480000000002</v>
      </c>
      <c r="K76" s="61">
        <f t="shared" si="31"/>
        <v>1296.8480000000002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78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54</v>
      </c>
      <c r="E82" s="110" t="s">
        <v>55</v>
      </c>
      <c r="F82" s="111" t="s">
        <v>56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5504.8630000000003</v>
      </c>
      <c r="D83" s="5">
        <f t="shared" si="32"/>
        <v>1053.6890000000001</v>
      </c>
      <c r="E83" s="5">
        <f t="shared" si="32"/>
        <v>1053.6890000000001</v>
      </c>
      <c r="F83" s="34">
        <f t="shared" si="32"/>
        <v>1053.6890000000001</v>
      </c>
      <c r="G83" s="24"/>
      <c r="H83" s="115" t="s">
        <v>34</v>
      </c>
      <c r="I83" s="10">
        <v>0.45</v>
      </c>
      <c r="J83" s="32">
        <v>0.43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5504.8630000000003</v>
      </c>
      <c r="D84" s="5">
        <f t="shared" si="32"/>
        <v>1053.6890000000001</v>
      </c>
      <c r="E84" s="5">
        <f t="shared" si="32"/>
        <v>1053.6890000000001</v>
      </c>
      <c r="F84" s="34">
        <f t="shared" si="32"/>
        <v>1053.6890000000001</v>
      </c>
      <c r="G84" s="24"/>
      <c r="H84" s="115" t="s">
        <v>35</v>
      </c>
      <c r="I84" s="10">
        <v>0.22500000000000001</v>
      </c>
      <c r="J84" s="32">
        <v>0.2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5504.8630000000003</v>
      </c>
      <c r="D85" s="5">
        <f t="shared" si="32"/>
        <v>1053.6890000000001</v>
      </c>
      <c r="E85" s="5">
        <f t="shared" si="32"/>
        <v>1053.6890000000001</v>
      </c>
      <c r="F85" s="34">
        <f t="shared" si="32"/>
        <v>1053.6890000000001</v>
      </c>
      <c r="G85" s="24"/>
      <c r="H85" s="115" t="s">
        <v>36</v>
      </c>
      <c r="I85" s="10">
        <v>0.1</v>
      </c>
      <c r="J85" s="32">
        <v>0.1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5504.8630000000003</v>
      </c>
      <c r="D86" s="5">
        <f t="shared" si="32"/>
        <v>1053.6890000000001</v>
      </c>
      <c r="E86" s="5">
        <f t="shared" si="32"/>
        <v>1053.6890000000001</v>
      </c>
      <c r="F86" s="34">
        <f t="shared" si="32"/>
        <v>1053.6890000000001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5.46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97.34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9:K19 B53:M63 B93:M94 B91:E91 G91:M91 B92:E92 G92:M92 B23:K24 B20:G22 B67:M90 B64:G66 L64:M6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07DF-B76D-4949-A7DE-FCEC0EA58EE2}">
  <sheetPr>
    <tabColor rgb="FF0070C0"/>
    <pageSetUpPr fitToPage="1"/>
  </sheetPr>
  <dimension ref="A1:P95"/>
  <sheetViews>
    <sheetView showGridLines="0" topLeftCell="A76" zoomScale="83" zoomScaleNormal="83" workbookViewId="0">
      <selection activeCell="H64" sqref="H64:K66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80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96" t="s">
        <v>2</v>
      </c>
      <c r="C6" s="197"/>
      <c r="D6" s="197"/>
      <c r="E6" s="197"/>
      <c r="F6" s="198"/>
      <c r="G6" s="28"/>
      <c r="H6" s="199" t="s">
        <v>3</v>
      </c>
      <c r="I6" s="197"/>
      <c r="J6" s="197"/>
      <c r="K6" s="200"/>
      <c r="L6" s="4"/>
      <c r="M6" s="1"/>
    </row>
    <row r="7" spans="2:16" ht="20.100000000000001" customHeight="1" x14ac:dyDescent="0.3">
      <c r="B7" s="201" t="s">
        <v>4</v>
      </c>
      <c r="C7" s="203" t="s">
        <v>5</v>
      </c>
      <c r="D7" s="205" t="s">
        <v>6</v>
      </c>
      <c r="E7" s="206"/>
      <c r="F7" s="207"/>
      <c r="G7" s="43"/>
      <c r="H7" s="208" t="s">
        <v>5</v>
      </c>
      <c r="I7" s="205" t="s">
        <v>6</v>
      </c>
      <c r="J7" s="206"/>
      <c r="K7" s="210"/>
      <c r="L7" s="40"/>
      <c r="M7" s="1"/>
    </row>
    <row r="8" spans="2:16" ht="20.100000000000001" customHeight="1" x14ac:dyDescent="0.3">
      <c r="B8" s="202"/>
      <c r="C8" s="204"/>
      <c r="D8" s="110" t="s">
        <v>47</v>
      </c>
      <c r="E8" s="110" t="s">
        <v>48</v>
      </c>
      <c r="F8" s="111" t="s">
        <v>49</v>
      </c>
      <c r="G8" s="43"/>
      <c r="H8" s="209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>+H19-(H19*$I$83)</f>
        <v>1809.2880000000005</v>
      </c>
      <c r="D9" s="5">
        <f>+I19-(I19*$I$83)</f>
        <v>394.12500000000011</v>
      </c>
      <c r="E9" s="5">
        <f t="shared" ref="E9:F9" si="0">+J19</f>
        <v>1313.7500000000002</v>
      </c>
      <c r="F9" s="34">
        <f t="shared" si="0"/>
        <v>1313.7500000000002</v>
      </c>
      <c r="G9" s="19"/>
      <c r="H9" s="37">
        <f>+H19-(H19*$I$84)</f>
        <v>3618.576</v>
      </c>
      <c r="I9" s="8">
        <f>+I19-(I19*$I$84)</f>
        <v>788.25000000000011</v>
      </c>
      <c r="J9" s="8">
        <f t="shared" ref="J9:K14" si="1">+J19</f>
        <v>1313.7500000000002</v>
      </c>
      <c r="K9" s="61">
        <f t="shared" si="1"/>
        <v>1313.7500000000002</v>
      </c>
      <c r="L9" s="13"/>
      <c r="M9" s="1"/>
    </row>
    <row r="10" spans="2:16" ht="19.5" customHeight="1" x14ac:dyDescent="0.3">
      <c r="B10" s="57" t="s">
        <v>11</v>
      </c>
      <c r="C10" s="5">
        <f t="shared" ref="C10:D10" si="2">+H20-(H20*$I$83)</f>
        <v>1809.2880000000005</v>
      </c>
      <c r="D10" s="5">
        <f t="shared" si="2"/>
        <v>394.12500000000011</v>
      </c>
      <c r="E10" s="5">
        <f t="shared" ref="E10:E14" si="3">+J20</f>
        <v>1313.7500000000002</v>
      </c>
      <c r="F10" s="34">
        <f t="shared" ref="F10:F14" si="4">+K20</f>
        <v>1313.7500000000002</v>
      </c>
      <c r="G10" s="19"/>
      <c r="H10" s="37">
        <f t="shared" ref="H10:H14" si="5">+H20</f>
        <v>6030.96</v>
      </c>
      <c r="I10" s="8">
        <f>+I20-(I20*$I$84)</f>
        <v>788.25000000000011</v>
      </c>
      <c r="J10" s="8">
        <f t="shared" si="1"/>
        <v>1313.7500000000002</v>
      </c>
      <c r="K10" s="61">
        <f t="shared" si="1"/>
        <v>1313.7500000000002</v>
      </c>
      <c r="L10" s="13"/>
      <c r="M10" s="1"/>
    </row>
    <row r="11" spans="2:16" ht="20.100000000000001" customHeight="1" x14ac:dyDescent="0.3">
      <c r="B11" s="58" t="s">
        <v>12</v>
      </c>
      <c r="C11" s="5">
        <f t="shared" ref="C11:D11" si="6">+H21-(H21*$I$83)</f>
        <v>1809.2880000000005</v>
      </c>
      <c r="D11" s="5">
        <f t="shared" si="6"/>
        <v>394.12500000000011</v>
      </c>
      <c r="E11" s="5">
        <f t="shared" si="3"/>
        <v>1313.7500000000002</v>
      </c>
      <c r="F11" s="34">
        <f t="shared" si="4"/>
        <v>1313.7500000000002</v>
      </c>
      <c r="G11" s="19"/>
      <c r="H11" s="37">
        <f t="shared" si="5"/>
        <v>6030.96</v>
      </c>
      <c r="I11" s="8">
        <f>+I21-(I21*$I$84)</f>
        <v>788.25000000000011</v>
      </c>
      <c r="J11" s="8">
        <f t="shared" si="1"/>
        <v>1313.7500000000002</v>
      </c>
      <c r="K11" s="61">
        <f t="shared" si="1"/>
        <v>1313.7500000000002</v>
      </c>
      <c r="L11" s="13"/>
      <c r="M11" s="1"/>
    </row>
    <row r="12" spans="2:16" ht="20.100000000000001" customHeight="1" x14ac:dyDescent="0.3">
      <c r="B12" s="58" t="s">
        <v>13</v>
      </c>
      <c r="C12" s="5">
        <f t="shared" ref="C12:D12" si="7">+H22-(H22*$I$83)</f>
        <v>1809.2880000000005</v>
      </c>
      <c r="D12" s="5">
        <f t="shared" si="7"/>
        <v>394.12500000000011</v>
      </c>
      <c r="E12" s="5">
        <f t="shared" si="3"/>
        <v>1313.7500000000002</v>
      </c>
      <c r="F12" s="34">
        <f t="shared" si="4"/>
        <v>1313.7500000000002</v>
      </c>
      <c r="G12" s="19"/>
      <c r="H12" s="37">
        <f t="shared" si="5"/>
        <v>6030.96</v>
      </c>
      <c r="I12" s="8">
        <f>+I22-(I22*$I$84)</f>
        <v>788.25000000000011</v>
      </c>
      <c r="J12" s="8">
        <f t="shared" si="1"/>
        <v>1313.7500000000002</v>
      </c>
      <c r="K12" s="61">
        <f t="shared" si="1"/>
        <v>1313.7500000000002</v>
      </c>
      <c r="L12" s="13"/>
      <c r="M12" s="1"/>
    </row>
    <row r="13" spans="2:16" ht="20.100000000000001" customHeight="1" x14ac:dyDescent="0.3">
      <c r="B13" s="58" t="s">
        <v>14</v>
      </c>
      <c r="C13" s="5">
        <f t="shared" ref="C13:D13" si="8">+H23-(H23*$I$83)</f>
        <v>0</v>
      </c>
      <c r="D13" s="5">
        <f t="shared" si="8"/>
        <v>0</v>
      </c>
      <c r="E13" s="5">
        <f t="shared" si="3"/>
        <v>0</v>
      </c>
      <c r="F13" s="34">
        <f t="shared" si="4"/>
        <v>0</v>
      </c>
      <c r="G13" s="19"/>
      <c r="H13" s="37">
        <f t="shared" si="5"/>
        <v>0</v>
      </c>
      <c r="I13" s="8">
        <f>+I23-(I23*$I$84)</f>
        <v>0</v>
      </c>
      <c r="J13" s="8">
        <f t="shared" si="1"/>
        <v>0</v>
      </c>
      <c r="K13" s="61">
        <f t="shared" si="1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ref="C14:D14" si="9">+H24-(H24*$I$83)</f>
        <v>0</v>
      </c>
      <c r="D14" s="35">
        <f t="shared" si="9"/>
        <v>0</v>
      </c>
      <c r="E14" s="35">
        <f t="shared" si="3"/>
        <v>0</v>
      </c>
      <c r="F14" s="36">
        <f t="shared" si="4"/>
        <v>0</v>
      </c>
      <c r="G14" s="19"/>
      <c r="H14" s="38">
        <f t="shared" si="5"/>
        <v>0</v>
      </c>
      <c r="I14" s="39">
        <f>+I24-(I24*$I$84)</f>
        <v>0</v>
      </c>
      <c r="J14" s="39">
        <f t="shared" si="1"/>
        <v>0</v>
      </c>
      <c r="K14" s="62">
        <f t="shared" si="1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96" t="s">
        <v>16</v>
      </c>
      <c r="C16" s="197"/>
      <c r="D16" s="197"/>
      <c r="E16" s="197"/>
      <c r="F16" s="198"/>
      <c r="G16" s="28"/>
      <c r="H16" s="199" t="s">
        <v>17</v>
      </c>
      <c r="I16" s="197"/>
      <c r="J16" s="197"/>
      <c r="K16" s="200"/>
      <c r="L16" s="13"/>
      <c r="M16" s="12"/>
      <c r="N16" s="15"/>
      <c r="O16" s="15"/>
    </row>
    <row r="17" spans="2:15" ht="20.100000000000001" customHeight="1" x14ac:dyDescent="0.3">
      <c r="B17" s="201" t="s">
        <v>4</v>
      </c>
      <c r="C17" s="203" t="s">
        <v>5</v>
      </c>
      <c r="D17" s="205" t="s">
        <v>6</v>
      </c>
      <c r="E17" s="206"/>
      <c r="F17" s="207"/>
      <c r="G17" s="28"/>
      <c r="H17" s="208" t="s">
        <v>5</v>
      </c>
      <c r="I17" s="205" t="s">
        <v>6</v>
      </c>
      <c r="J17" s="206"/>
      <c r="K17" s="210"/>
      <c r="L17" s="13"/>
      <c r="M17" s="12"/>
      <c r="N17" s="15"/>
      <c r="O17" s="15"/>
    </row>
    <row r="18" spans="2:15" ht="20.100000000000001" customHeight="1" x14ac:dyDescent="0.3">
      <c r="B18" s="202"/>
      <c r="C18" s="204"/>
      <c r="D18" s="110" t="s">
        <v>47</v>
      </c>
      <c r="E18" s="110" t="s">
        <v>48</v>
      </c>
      <c r="F18" s="111" t="s">
        <v>49</v>
      </c>
      <c r="G18" s="28"/>
      <c r="H18" s="209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>+H19-(H19*$I$85)</f>
        <v>5126.3159999999998</v>
      </c>
      <c r="D19" s="5">
        <f>+I19-(I19*$I$85)</f>
        <v>1116.6875000000002</v>
      </c>
      <c r="E19" s="5">
        <f t="shared" ref="E19:F19" si="10">+J19</f>
        <v>1313.7500000000002</v>
      </c>
      <c r="F19" s="34">
        <f t="shared" si="10"/>
        <v>1313.7500000000002</v>
      </c>
      <c r="G19" s="19"/>
      <c r="H19" s="37">
        <v>6030.96</v>
      </c>
      <c r="I19" s="8">
        <v>1313.7500000000002</v>
      </c>
      <c r="J19" s="8">
        <v>1313.7500000000002</v>
      </c>
      <c r="K19" s="61">
        <v>1313.7500000000002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ref="C20:C24" si="11">+H20-(H20*$I$85)</f>
        <v>5126.3159999999998</v>
      </c>
      <c r="D20" s="5">
        <f t="shared" ref="D20:D24" si="12">+I20-(I20*$I$85)</f>
        <v>1116.6875000000002</v>
      </c>
      <c r="E20" s="5">
        <f t="shared" ref="E20:E24" si="13">+J20</f>
        <v>1313.7500000000002</v>
      </c>
      <c r="F20" s="34">
        <f t="shared" ref="F20:F24" si="14">+K20</f>
        <v>1313.7500000000002</v>
      </c>
      <c r="G20" s="19"/>
      <c r="H20" s="37">
        <v>6030.96</v>
      </c>
      <c r="I20" s="8">
        <v>1313.7500000000002</v>
      </c>
      <c r="J20" s="8">
        <v>1313.7500000000002</v>
      </c>
      <c r="K20" s="61">
        <v>1313.7500000000002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11"/>
        <v>5126.3159999999998</v>
      </c>
      <c r="D21" s="5">
        <f t="shared" si="12"/>
        <v>1116.6875000000002</v>
      </c>
      <c r="E21" s="5">
        <f t="shared" si="13"/>
        <v>1313.7500000000002</v>
      </c>
      <c r="F21" s="34">
        <f t="shared" si="14"/>
        <v>1313.7500000000002</v>
      </c>
      <c r="G21" s="19"/>
      <c r="H21" s="37">
        <v>6030.96</v>
      </c>
      <c r="I21" s="8">
        <v>1313.7500000000002</v>
      </c>
      <c r="J21" s="8">
        <v>1313.7500000000002</v>
      </c>
      <c r="K21" s="61">
        <v>1313.7500000000002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11"/>
        <v>5126.3159999999998</v>
      </c>
      <c r="D22" s="5">
        <f t="shared" si="12"/>
        <v>1116.6875000000002</v>
      </c>
      <c r="E22" s="5">
        <f t="shared" si="13"/>
        <v>1313.7500000000002</v>
      </c>
      <c r="F22" s="34">
        <f t="shared" si="14"/>
        <v>1313.7500000000002</v>
      </c>
      <c r="G22" s="19"/>
      <c r="H22" s="37">
        <v>6030.96</v>
      </c>
      <c r="I22" s="8">
        <v>1313.7500000000002</v>
      </c>
      <c r="J22" s="8">
        <v>1313.7500000000002</v>
      </c>
      <c r="K22" s="61">
        <v>1313.7500000000002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11"/>
        <v>0</v>
      </c>
      <c r="D23" s="5">
        <f t="shared" si="12"/>
        <v>0</v>
      </c>
      <c r="E23" s="5">
        <f t="shared" si="13"/>
        <v>0</v>
      </c>
      <c r="F23" s="34">
        <f t="shared" si="14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11"/>
        <v>0</v>
      </c>
      <c r="D24" s="35">
        <f t="shared" si="12"/>
        <v>0</v>
      </c>
      <c r="E24" s="35">
        <f t="shared" si="13"/>
        <v>0</v>
      </c>
      <c r="F24" s="36">
        <f t="shared" si="14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96" t="s">
        <v>18</v>
      </c>
      <c r="C26" s="197"/>
      <c r="D26" s="197"/>
      <c r="E26" s="197"/>
      <c r="F26" s="198"/>
      <c r="G26" s="28"/>
      <c r="H26" s="199" t="s">
        <v>19</v>
      </c>
      <c r="I26" s="197"/>
      <c r="J26" s="197"/>
      <c r="K26" s="200"/>
      <c r="L26" s="14"/>
      <c r="M26" s="15"/>
      <c r="N26" s="15"/>
      <c r="O26" s="15"/>
    </row>
    <row r="27" spans="2:15" ht="20.100000000000001" customHeight="1" x14ac:dyDescent="0.3">
      <c r="B27" s="201" t="s">
        <v>4</v>
      </c>
      <c r="C27" s="203" t="s">
        <v>5</v>
      </c>
      <c r="D27" s="205" t="s">
        <v>6</v>
      </c>
      <c r="E27" s="206"/>
      <c r="F27" s="207"/>
      <c r="G27" s="28"/>
      <c r="H27" s="208" t="s">
        <v>5</v>
      </c>
      <c r="I27" s="205" t="s">
        <v>6</v>
      </c>
      <c r="J27" s="206"/>
      <c r="K27" s="210"/>
      <c r="L27" s="14"/>
      <c r="M27" s="15"/>
      <c r="N27" s="15"/>
      <c r="O27" s="15"/>
    </row>
    <row r="28" spans="2:15" ht="20.100000000000001" customHeight="1" x14ac:dyDescent="0.3">
      <c r="B28" s="202"/>
      <c r="C28" s="204"/>
      <c r="D28" s="110" t="s">
        <v>47</v>
      </c>
      <c r="E28" s="110" t="s">
        <v>48</v>
      </c>
      <c r="F28" s="111" t="s">
        <v>49</v>
      </c>
      <c r="G28" s="28"/>
      <c r="H28" s="209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15">+H19+(H19*$J$87)</f>
        <v>9046.44</v>
      </c>
      <c r="D29" s="5">
        <f t="shared" si="15"/>
        <v>1970.6250000000005</v>
      </c>
      <c r="E29" s="5">
        <f t="shared" si="15"/>
        <v>1970.6250000000005</v>
      </c>
      <c r="F29" s="34">
        <f t="shared" si="15"/>
        <v>1970.6250000000005</v>
      </c>
      <c r="G29" s="19"/>
      <c r="H29" s="37">
        <f t="shared" ref="H29:K34" si="16">+H19+(H19*$J$88)</f>
        <v>9649.5360000000001</v>
      </c>
      <c r="I29" s="8">
        <f t="shared" si="16"/>
        <v>2102.0000000000005</v>
      </c>
      <c r="J29" s="8">
        <f t="shared" si="16"/>
        <v>2102.0000000000005</v>
      </c>
      <c r="K29" s="61">
        <f t="shared" si="16"/>
        <v>2102.0000000000005</v>
      </c>
      <c r="L29" s="14"/>
    </row>
    <row r="30" spans="2:15" ht="20.100000000000001" customHeight="1" x14ac:dyDescent="0.3">
      <c r="B30" s="57" t="s">
        <v>11</v>
      </c>
      <c r="C30" s="5">
        <f t="shared" si="15"/>
        <v>9046.44</v>
      </c>
      <c r="D30" s="5">
        <f t="shared" si="15"/>
        <v>1970.6250000000005</v>
      </c>
      <c r="E30" s="5">
        <f t="shared" si="15"/>
        <v>1970.6250000000005</v>
      </c>
      <c r="F30" s="34">
        <f t="shared" si="15"/>
        <v>1970.6250000000005</v>
      </c>
      <c r="G30" s="19"/>
      <c r="H30" s="37">
        <f t="shared" si="16"/>
        <v>9649.5360000000001</v>
      </c>
      <c r="I30" s="8">
        <f t="shared" si="16"/>
        <v>2102.0000000000005</v>
      </c>
      <c r="J30" s="8">
        <f t="shared" si="16"/>
        <v>2102.0000000000005</v>
      </c>
      <c r="K30" s="61">
        <f t="shared" si="16"/>
        <v>2102.0000000000005</v>
      </c>
      <c r="L30" s="14"/>
    </row>
    <row r="31" spans="2:15" ht="20.100000000000001" customHeight="1" x14ac:dyDescent="0.3">
      <c r="B31" s="58" t="s">
        <v>12</v>
      </c>
      <c r="C31" s="5">
        <f t="shared" si="15"/>
        <v>9046.44</v>
      </c>
      <c r="D31" s="5">
        <f t="shared" si="15"/>
        <v>1970.6250000000005</v>
      </c>
      <c r="E31" s="5">
        <f t="shared" si="15"/>
        <v>1970.6250000000005</v>
      </c>
      <c r="F31" s="34">
        <f t="shared" si="15"/>
        <v>1970.6250000000005</v>
      </c>
      <c r="G31" s="19"/>
      <c r="H31" s="37">
        <f t="shared" si="16"/>
        <v>9649.5360000000001</v>
      </c>
      <c r="I31" s="8">
        <f t="shared" si="16"/>
        <v>2102.0000000000005</v>
      </c>
      <c r="J31" s="8">
        <f t="shared" si="16"/>
        <v>2102.0000000000005</v>
      </c>
      <c r="K31" s="61">
        <f t="shared" si="16"/>
        <v>2102.0000000000005</v>
      </c>
      <c r="L31" s="14"/>
    </row>
    <row r="32" spans="2:15" ht="20.100000000000001" customHeight="1" x14ac:dyDescent="0.3">
      <c r="B32" s="58" t="s">
        <v>13</v>
      </c>
      <c r="C32" s="5">
        <f t="shared" si="15"/>
        <v>9046.44</v>
      </c>
      <c r="D32" s="5">
        <f t="shared" si="15"/>
        <v>1970.6250000000005</v>
      </c>
      <c r="E32" s="5">
        <f t="shared" si="15"/>
        <v>1970.6250000000005</v>
      </c>
      <c r="F32" s="34">
        <f t="shared" si="15"/>
        <v>1970.6250000000005</v>
      </c>
      <c r="G32" s="19"/>
      <c r="H32" s="37">
        <f t="shared" si="16"/>
        <v>9649.5360000000001</v>
      </c>
      <c r="I32" s="8">
        <f t="shared" si="16"/>
        <v>2102.0000000000005</v>
      </c>
      <c r="J32" s="8">
        <f t="shared" si="16"/>
        <v>2102.0000000000005</v>
      </c>
      <c r="K32" s="61">
        <f t="shared" si="16"/>
        <v>2102.0000000000005</v>
      </c>
      <c r="L32" s="14"/>
    </row>
    <row r="33" spans="2:15" ht="20.100000000000001" customHeight="1" x14ac:dyDescent="0.3">
      <c r="B33" s="58" t="s">
        <v>14</v>
      </c>
      <c r="C33" s="5">
        <f t="shared" si="15"/>
        <v>0</v>
      </c>
      <c r="D33" s="5">
        <f t="shared" si="15"/>
        <v>0</v>
      </c>
      <c r="E33" s="5">
        <f t="shared" si="15"/>
        <v>0</v>
      </c>
      <c r="F33" s="34">
        <f t="shared" si="15"/>
        <v>0</v>
      </c>
      <c r="G33" s="19"/>
      <c r="H33" s="37">
        <f t="shared" si="16"/>
        <v>0</v>
      </c>
      <c r="I33" s="8">
        <f t="shared" si="16"/>
        <v>0</v>
      </c>
      <c r="J33" s="8">
        <f t="shared" si="16"/>
        <v>0</v>
      </c>
      <c r="K33" s="61">
        <f t="shared" si="16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15"/>
        <v>0</v>
      </c>
      <c r="D34" s="35">
        <f t="shared" si="15"/>
        <v>0</v>
      </c>
      <c r="E34" s="35">
        <f t="shared" si="15"/>
        <v>0</v>
      </c>
      <c r="F34" s="36">
        <f t="shared" si="15"/>
        <v>0</v>
      </c>
      <c r="G34" s="19"/>
      <c r="H34" s="38">
        <f t="shared" si="16"/>
        <v>0</v>
      </c>
      <c r="I34" s="39">
        <f t="shared" si="16"/>
        <v>0</v>
      </c>
      <c r="J34" s="39">
        <f t="shared" si="16"/>
        <v>0</v>
      </c>
      <c r="K34" s="62">
        <f t="shared" si="16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96" t="s">
        <v>20</v>
      </c>
      <c r="C36" s="197"/>
      <c r="D36" s="197"/>
      <c r="E36" s="197"/>
      <c r="F36" s="198"/>
      <c r="G36" s="28"/>
      <c r="H36" s="146" t="s">
        <v>81</v>
      </c>
      <c r="I36" s="147"/>
      <c r="J36" s="147"/>
      <c r="K36" s="148"/>
      <c r="L36" s="14"/>
    </row>
    <row r="37" spans="2:15" ht="20.100000000000001" customHeight="1" x14ac:dyDescent="0.3">
      <c r="B37" s="201" t="s">
        <v>4</v>
      </c>
      <c r="C37" s="203" t="s">
        <v>5</v>
      </c>
      <c r="D37" s="205" t="s">
        <v>6</v>
      </c>
      <c r="E37" s="206"/>
      <c r="F37" s="207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202"/>
      <c r="C38" s="204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7840.2479999999996</v>
      </c>
      <c r="D39" s="5">
        <f>+I19+(I19*$J$89)</f>
        <v>1707.8750000000002</v>
      </c>
      <c r="E39" s="5">
        <f>+E19+(E19*$J$89)</f>
        <v>1707.8750000000002</v>
      </c>
      <c r="F39" s="34">
        <f>+F19+(F19*$J$89)</f>
        <v>1707.8750000000002</v>
      </c>
      <c r="G39" s="19"/>
      <c r="H39" s="211"/>
      <c r="I39" s="211"/>
      <c r="J39" s="211"/>
      <c r="K39" s="212"/>
      <c r="L39" s="14"/>
    </row>
    <row r="40" spans="2:15" ht="20.100000000000001" customHeight="1" x14ac:dyDescent="0.3">
      <c r="B40" s="57" t="s">
        <v>11</v>
      </c>
      <c r="C40" s="5">
        <f t="shared" ref="C40:D40" si="17">+H20+(H20*$J$89)</f>
        <v>7840.2479999999996</v>
      </c>
      <c r="D40" s="5">
        <f t="shared" si="17"/>
        <v>1707.8750000000002</v>
      </c>
      <c r="E40" s="5">
        <f t="shared" ref="E40:F40" si="18">+E20+(E20*$J$89)</f>
        <v>1707.8750000000002</v>
      </c>
      <c r="F40" s="34">
        <f t="shared" si="18"/>
        <v>1707.8750000000002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9">+H21+(H21*$J$89)</f>
        <v>7840.2479999999996</v>
      </c>
      <c r="D41" s="5">
        <f t="shared" si="19"/>
        <v>1707.8750000000002</v>
      </c>
      <c r="E41" s="5">
        <f t="shared" ref="E41:F41" si="20">+E21+(E21*$J$89)</f>
        <v>1707.8750000000002</v>
      </c>
      <c r="F41" s="34">
        <f t="shared" si="20"/>
        <v>1707.8750000000002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21">+H22+(H22*$J$89)</f>
        <v>7840.2479999999996</v>
      </c>
      <c r="D42" s="5">
        <f t="shared" si="21"/>
        <v>1707.8750000000002</v>
      </c>
      <c r="E42" s="5">
        <f t="shared" ref="E42:F42" si="22">+E22+(E22*$J$89)</f>
        <v>1707.8750000000002</v>
      </c>
      <c r="F42" s="34">
        <f t="shared" si="22"/>
        <v>1707.8750000000002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23">+H23+(H23*$J$89)</f>
        <v>0</v>
      </c>
      <c r="D43" s="5">
        <f t="shared" si="23"/>
        <v>0</v>
      </c>
      <c r="E43" s="5">
        <f t="shared" ref="E43:F43" si="24">+E23+(E23*$J$89)</f>
        <v>0</v>
      </c>
      <c r="F43" s="34">
        <f t="shared" si="24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25">+H24+(H24*$J$89)</f>
        <v>0</v>
      </c>
      <c r="D44" s="35">
        <f t="shared" si="25"/>
        <v>0</v>
      </c>
      <c r="E44" s="35">
        <f t="shared" ref="E44:F44" si="26">+E24+(E24*$J$89)</f>
        <v>0</v>
      </c>
      <c r="F44" s="36">
        <f t="shared" si="26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96" t="s">
        <v>2</v>
      </c>
      <c r="C50" s="197"/>
      <c r="D50" s="197"/>
      <c r="E50" s="197"/>
      <c r="F50" s="198"/>
      <c r="G50" s="48"/>
      <c r="H50" s="199" t="s">
        <v>3</v>
      </c>
      <c r="I50" s="197"/>
      <c r="J50" s="197"/>
      <c r="K50" s="200"/>
      <c r="L50" s="22"/>
    </row>
    <row r="51" spans="1:15" s="17" customFormat="1" ht="20.100000000000001" customHeight="1" x14ac:dyDescent="0.3">
      <c r="A51" s="105"/>
      <c r="B51" s="201" t="s">
        <v>4</v>
      </c>
      <c r="C51" s="203" t="s">
        <v>5</v>
      </c>
      <c r="D51" s="205" t="s">
        <v>6</v>
      </c>
      <c r="E51" s="206"/>
      <c r="F51" s="207"/>
      <c r="G51" s="48"/>
      <c r="H51" s="208" t="s">
        <v>5</v>
      </c>
      <c r="I51" s="205" t="s">
        <v>6</v>
      </c>
      <c r="J51" s="206"/>
      <c r="K51" s="210"/>
      <c r="L51" s="22"/>
    </row>
    <row r="52" spans="1:15" s="17" customFormat="1" ht="20.100000000000001" customHeight="1" x14ac:dyDescent="0.3">
      <c r="A52" s="105"/>
      <c r="B52" s="202"/>
      <c r="C52" s="204"/>
      <c r="D52" s="110" t="s">
        <v>47</v>
      </c>
      <c r="E52" s="110" t="s">
        <v>48</v>
      </c>
      <c r="F52" s="111" t="s">
        <v>49</v>
      </c>
      <c r="G52" s="48"/>
      <c r="H52" s="209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>+H63-(H63*$J$83)</f>
        <v>1040.991</v>
      </c>
      <c r="D53" s="5">
        <f>+I63-(I63*$J$83)</f>
        <v>493.64486373409272</v>
      </c>
      <c r="E53" s="5">
        <f t="shared" ref="E53:F58" si="27">+J63</f>
        <v>1645.4828791136422</v>
      </c>
      <c r="F53" s="34">
        <f t="shared" si="27"/>
        <v>1645.4828791136422</v>
      </c>
      <c r="G53" s="20"/>
      <c r="H53" s="37">
        <f>+H63-(H63*$J$84)</f>
        <v>2081.982</v>
      </c>
      <c r="I53" s="8">
        <f>+I63-(I63*$J$84)</f>
        <v>987.28972746818522</v>
      </c>
      <c r="J53" s="8">
        <f t="shared" ref="J53:K58" si="28">+J63</f>
        <v>1645.4828791136422</v>
      </c>
      <c r="K53" s="61">
        <f t="shared" si="28"/>
        <v>1645.4828791136422</v>
      </c>
      <c r="L53" s="14"/>
    </row>
    <row r="54" spans="1:15" ht="20.100000000000001" customHeight="1" x14ac:dyDescent="0.3">
      <c r="B54" s="57" t="s">
        <v>11</v>
      </c>
      <c r="C54" s="5">
        <f t="shared" ref="C54:C58" si="29">+H64-(H64*$J$83)</f>
        <v>1040.991</v>
      </c>
      <c r="D54" s="5">
        <f>+I64-(I64*$J$83)</f>
        <v>493.64486373409272</v>
      </c>
      <c r="E54" s="5">
        <f t="shared" si="27"/>
        <v>1645.4828791136422</v>
      </c>
      <c r="F54" s="34">
        <f t="shared" si="27"/>
        <v>1645.4828791136422</v>
      </c>
      <c r="G54" s="20"/>
      <c r="H54" s="37">
        <f t="shared" ref="H54:H58" si="30">+H64-(H64*$J$84)</f>
        <v>2081.982</v>
      </c>
      <c r="I54" s="8">
        <f>+I64-(I64*$J$84)</f>
        <v>987.28972746818522</v>
      </c>
      <c r="J54" s="8">
        <f t="shared" si="28"/>
        <v>1645.4828791136422</v>
      </c>
      <c r="K54" s="61">
        <f t="shared" si="28"/>
        <v>1645.4828791136422</v>
      </c>
      <c r="L54" s="14"/>
    </row>
    <row r="55" spans="1:15" ht="20.100000000000001" customHeight="1" x14ac:dyDescent="0.3">
      <c r="B55" s="58" t="s">
        <v>12</v>
      </c>
      <c r="C55" s="5">
        <f t="shared" si="29"/>
        <v>1040.991</v>
      </c>
      <c r="D55" s="5">
        <f>+I65-(I65*$J$83)</f>
        <v>493.64486373409272</v>
      </c>
      <c r="E55" s="5">
        <f t="shared" si="27"/>
        <v>1645.4828791136422</v>
      </c>
      <c r="F55" s="34">
        <f t="shared" si="27"/>
        <v>1645.4828791136422</v>
      </c>
      <c r="G55" s="20"/>
      <c r="H55" s="37">
        <f t="shared" si="30"/>
        <v>2081.982</v>
      </c>
      <c r="I55" s="8">
        <f>+I65-(I65*$J$84)</f>
        <v>987.28972746818522</v>
      </c>
      <c r="J55" s="8">
        <f t="shared" si="28"/>
        <v>1645.4828791136422</v>
      </c>
      <c r="K55" s="61">
        <f t="shared" si="28"/>
        <v>1645.4828791136422</v>
      </c>
      <c r="L55" s="14"/>
    </row>
    <row r="56" spans="1:15" ht="20.100000000000001" customHeight="1" x14ac:dyDescent="0.3">
      <c r="B56" s="58" t="s">
        <v>13</v>
      </c>
      <c r="C56" s="5">
        <f t="shared" si="29"/>
        <v>1040.991</v>
      </c>
      <c r="D56" s="5">
        <f>+I66-(I66*$J$83)</f>
        <v>493.64486373409272</v>
      </c>
      <c r="E56" s="5">
        <f t="shared" si="27"/>
        <v>1645.4828791136422</v>
      </c>
      <c r="F56" s="34">
        <f t="shared" si="27"/>
        <v>1645.4828791136422</v>
      </c>
      <c r="G56" s="20"/>
      <c r="H56" s="37">
        <f t="shared" si="30"/>
        <v>2081.982</v>
      </c>
      <c r="I56" s="8">
        <f>+I66-(I66*$J$84)</f>
        <v>987.28972746818522</v>
      </c>
      <c r="J56" s="8">
        <f t="shared" si="28"/>
        <v>1645.4828791136422</v>
      </c>
      <c r="K56" s="61">
        <f t="shared" si="28"/>
        <v>1645.4828791136422</v>
      </c>
      <c r="L56" s="14"/>
    </row>
    <row r="57" spans="1:15" ht="20.100000000000001" customHeight="1" x14ac:dyDescent="0.3">
      <c r="B57" s="58" t="s">
        <v>14</v>
      </c>
      <c r="C57" s="5">
        <f t="shared" si="29"/>
        <v>0</v>
      </c>
      <c r="D57" s="5">
        <f>+I67-(I67*$J$83)</f>
        <v>0</v>
      </c>
      <c r="E57" s="5">
        <f t="shared" si="27"/>
        <v>0</v>
      </c>
      <c r="F57" s="34">
        <f t="shared" si="27"/>
        <v>0</v>
      </c>
      <c r="G57" s="20"/>
      <c r="H57" s="37">
        <f t="shared" si="30"/>
        <v>0</v>
      </c>
      <c r="I57" s="8">
        <f>+I67-(I67*$J$84)</f>
        <v>0</v>
      </c>
      <c r="J57" s="8">
        <f t="shared" si="28"/>
        <v>0</v>
      </c>
      <c r="K57" s="61">
        <f t="shared" si="28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9"/>
        <v>0</v>
      </c>
      <c r="D58" s="35">
        <f>+I68-(I68*$J$83)</f>
        <v>0</v>
      </c>
      <c r="E58" s="35">
        <f t="shared" si="27"/>
        <v>0</v>
      </c>
      <c r="F58" s="36">
        <f t="shared" si="27"/>
        <v>0</v>
      </c>
      <c r="G58" s="20"/>
      <c r="H58" s="38">
        <f t="shared" si="30"/>
        <v>0</v>
      </c>
      <c r="I58" s="39">
        <f>+I68-(I68*$J$84)</f>
        <v>0</v>
      </c>
      <c r="J58" s="39">
        <f t="shared" si="28"/>
        <v>0</v>
      </c>
      <c r="K58" s="62">
        <f t="shared" si="28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96" t="s">
        <v>16</v>
      </c>
      <c r="C60" s="197"/>
      <c r="D60" s="197"/>
      <c r="E60" s="197"/>
      <c r="F60" s="198"/>
      <c r="G60" s="49"/>
      <c r="H60" s="199" t="s">
        <v>17</v>
      </c>
      <c r="I60" s="197"/>
      <c r="J60" s="197"/>
      <c r="K60" s="200"/>
      <c r="L60" s="22"/>
    </row>
    <row r="61" spans="1:15" s="17" customFormat="1" ht="20.100000000000001" customHeight="1" x14ac:dyDescent="0.3">
      <c r="A61" s="105"/>
      <c r="B61" s="201" t="s">
        <v>4</v>
      </c>
      <c r="C61" s="203" t="s">
        <v>5</v>
      </c>
      <c r="D61" s="205" t="s">
        <v>6</v>
      </c>
      <c r="E61" s="206"/>
      <c r="F61" s="207"/>
      <c r="G61" s="48"/>
      <c r="H61" s="208" t="s">
        <v>5</v>
      </c>
      <c r="I61" s="205" t="s">
        <v>6</v>
      </c>
      <c r="J61" s="206"/>
      <c r="K61" s="210"/>
      <c r="L61" s="22"/>
      <c r="M61" s="105"/>
      <c r="N61" s="105"/>
    </row>
    <row r="62" spans="1:15" s="17" customFormat="1" ht="20.100000000000001" customHeight="1" x14ac:dyDescent="0.3">
      <c r="A62" s="105"/>
      <c r="B62" s="202"/>
      <c r="C62" s="204"/>
      <c r="D62" s="110" t="s">
        <v>47</v>
      </c>
      <c r="E62" s="110" t="s">
        <v>48</v>
      </c>
      <c r="F62" s="111" t="s">
        <v>49</v>
      </c>
      <c r="G62" s="48"/>
      <c r="H62" s="209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>+H63-(H63*$J$85)</f>
        <v>2949.4744999999998</v>
      </c>
      <c r="D63" s="5">
        <f>+I63-(I63*$J$85)</f>
        <v>1398.6604472465958</v>
      </c>
      <c r="E63" s="5">
        <f t="shared" ref="E63:F68" si="31">+J63</f>
        <v>1645.4828791136422</v>
      </c>
      <c r="F63" s="34">
        <f t="shared" si="31"/>
        <v>1645.4828791136422</v>
      </c>
      <c r="G63" s="20"/>
      <c r="H63" s="37">
        <v>3469.97</v>
      </c>
      <c r="I63" s="8">
        <v>1645.4828791136422</v>
      </c>
      <c r="J63" s="8">
        <v>1645.4828791136422</v>
      </c>
      <c r="K63" s="61">
        <v>1645.4828791136422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ref="C64:C68" si="32">+H64-(H64*$J$85)</f>
        <v>2949.4744999999998</v>
      </c>
      <c r="D64" s="5">
        <f>+I64-(I64*$J$85)</f>
        <v>1398.6604472465958</v>
      </c>
      <c r="E64" s="5">
        <f t="shared" si="31"/>
        <v>1645.4828791136422</v>
      </c>
      <c r="F64" s="34">
        <f t="shared" si="31"/>
        <v>1645.4828791136422</v>
      </c>
      <c r="G64" s="20"/>
      <c r="H64" s="37">
        <v>3469.97</v>
      </c>
      <c r="I64" s="8">
        <v>1645.4828791136422</v>
      </c>
      <c r="J64" s="8">
        <v>1645.4828791136422</v>
      </c>
      <c r="K64" s="61">
        <v>1645.4828791136422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32"/>
        <v>2949.4744999999998</v>
      </c>
      <c r="D65" s="5">
        <f>+I65-(I65*$J$85)</f>
        <v>1398.6604472465958</v>
      </c>
      <c r="E65" s="5">
        <f t="shared" si="31"/>
        <v>1645.4828791136422</v>
      </c>
      <c r="F65" s="34">
        <f t="shared" si="31"/>
        <v>1645.4828791136422</v>
      </c>
      <c r="G65" s="20"/>
      <c r="H65" s="37">
        <v>3469.97</v>
      </c>
      <c r="I65" s="8">
        <v>1645.4828791136422</v>
      </c>
      <c r="J65" s="8">
        <v>1645.4828791136422</v>
      </c>
      <c r="K65" s="61">
        <v>1645.4828791136422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32"/>
        <v>2949.4744999999998</v>
      </c>
      <c r="D66" s="5">
        <f>+I66-(I66*$J$85)</f>
        <v>1398.6604472465958</v>
      </c>
      <c r="E66" s="5">
        <f t="shared" si="31"/>
        <v>1645.4828791136422</v>
      </c>
      <c r="F66" s="34">
        <f t="shared" si="31"/>
        <v>1645.4828791136422</v>
      </c>
      <c r="G66" s="20"/>
      <c r="H66" s="37">
        <v>3469.97</v>
      </c>
      <c r="I66" s="8">
        <v>1645.4828791136422</v>
      </c>
      <c r="J66" s="8">
        <v>1645.4828791136422</v>
      </c>
      <c r="K66" s="61">
        <v>1645.4828791136422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32"/>
        <v>0</v>
      </c>
      <c r="D67" s="5">
        <f>+I67-(I67*$J$85)</f>
        <v>0</v>
      </c>
      <c r="E67" s="5">
        <f t="shared" si="31"/>
        <v>0</v>
      </c>
      <c r="F67" s="34">
        <f t="shared" si="31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32"/>
        <v>0</v>
      </c>
      <c r="D68" s="35">
        <f>+I68-(I68*$J$85)</f>
        <v>0</v>
      </c>
      <c r="E68" s="35">
        <f t="shared" si="31"/>
        <v>0</v>
      </c>
      <c r="F68" s="36">
        <f t="shared" si="31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96" t="s">
        <v>18</v>
      </c>
      <c r="C70" s="197"/>
      <c r="D70" s="197"/>
      <c r="E70" s="197"/>
      <c r="F70" s="198"/>
      <c r="G70" s="50"/>
      <c r="H70" s="199" t="s">
        <v>19</v>
      </c>
      <c r="I70" s="197"/>
      <c r="J70" s="197"/>
      <c r="K70" s="200"/>
      <c r="L70" s="22"/>
      <c r="M70" s="105"/>
      <c r="N70" s="105"/>
    </row>
    <row r="71" spans="1:15" s="17" customFormat="1" ht="20.100000000000001" customHeight="1" x14ac:dyDescent="0.3">
      <c r="A71" s="105"/>
      <c r="B71" s="201" t="s">
        <v>4</v>
      </c>
      <c r="C71" s="203" t="s">
        <v>5</v>
      </c>
      <c r="D71" s="205" t="s">
        <v>6</v>
      </c>
      <c r="E71" s="206"/>
      <c r="F71" s="207"/>
      <c r="G71" s="51"/>
      <c r="H71" s="208" t="s">
        <v>5</v>
      </c>
      <c r="I71" s="205" t="s">
        <v>6</v>
      </c>
      <c r="J71" s="206"/>
      <c r="K71" s="210"/>
      <c r="L71" s="22"/>
      <c r="M71" s="105"/>
      <c r="N71" s="105"/>
    </row>
    <row r="72" spans="1:15" s="17" customFormat="1" ht="20.100000000000001" customHeight="1" x14ac:dyDescent="0.3">
      <c r="A72" s="105"/>
      <c r="B72" s="202"/>
      <c r="C72" s="204"/>
      <c r="D72" s="110" t="s">
        <v>47</v>
      </c>
      <c r="E72" s="110" t="s">
        <v>48</v>
      </c>
      <c r="F72" s="111" t="s">
        <v>49</v>
      </c>
      <c r="G72" s="51"/>
      <c r="H72" s="209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3">+H63+(H63*$J$87)</f>
        <v>5204.9549999999999</v>
      </c>
      <c r="D73" s="5">
        <f t="shared" si="33"/>
        <v>2468.2243186704632</v>
      </c>
      <c r="E73" s="5">
        <f t="shared" si="33"/>
        <v>2468.2243186704632</v>
      </c>
      <c r="F73" s="34">
        <f t="shared" si="33"/>
        <v>2468.2243186704632</v>
      </c>
      <c r="G73" s="20"/>
      <c r="H73" s="37">
        <f t="shared" ref="H73:K78" si="34">+H63+(H63*$J$88)</f>
        <v>5551.9519999999993</v>
      </c>
      <c r="I73" s="8">
        <f t="shared" si="34"/>
        <v>2632.7726065818274</v>
      </c>
      <c r="J73" s="8">
        <f t="shared" si="34"/>
        <v>2632.7726065818274</v>
      </c>
      <c r="K73" s="61">
        <f t="shared" si="34"/>
        <v>2632.7726065818274</v>
      </c>
      <c r="L73" s="14"/>
    </row>
    <row r="74" spans="1:15" ht="20.100000000000001" customHeight="1" x14ac:dyDescent="0.3">
      <c r="B74" s="57" t="s">
        <v>11</v>
      </c>
      <c r="C74" s="5">
        <f t="shared" si="33"/>
        <v>5204.9549999999999</v>
      </c>
      <c r="D74" s="5">
        <f t="shared" si="33"/>
        <v>2468.2243186704632</v>
      </c>
      <c r="E74" s="5">
        <f t="shared" si="33"/>
        <v>2468.2243186704632</v>
      </c>
      <c r="F74" s="34">
        <f t="shared" si="33"/>
        <v>2468.2243186704632</v>
      </c>
      <c r="G74" s="20"/>
      <c r="H74" s="37">
        <f t="shared" si="34"/>
        <v>5551.9519999999993</v>
      </c>
      <c r="I74" s="8">
        <f t="shared" si="34"/>
        <v>2632.7726065818274</v>
      </c>
      <c r="J74" s="8">
        <f t="shared" si="34"/>
        <v>2632.7726065818274</v>
      </c>
      <c r="K74" s="61">
        <f t="shared" si="34"/>
        <v>2632.7726065818274</v>
      </c>
      <c r="L74" s="14"/>
    </row>
    <row r="75" spans="1:15" ht="20.100000000000001" customHeight="1" x14ac:dyDescent="0.3">
      <c r="B75" s="58" t="s">
        <v>12</v>
      </c>
      <c r="C75" s="5">
        <f t="shared" si="33"/>
        <v>5204.9549999999999</v>
      </c>
      <c r="D75" s="5">
        <f t="shared" si="33"/>
        <v>2468.2243186704632</v>
      </c>
      <c r="E75" s="5">
        <f t="shared" si="33"/>
        <v>2468.2243186704632</v>
      </c>
      <c r="F75" s="34">
        <f t="shared" si="33"/>
        <v>2468.2243186704632</v>
      </c>
      <c r="G75" s="20"/>
      <c r="H75" s="37">
        <f t="shared" si="34"/>
        <v>5551.9519999999993</v>
      </c>
      <c r="I75" s="8">
        <f t="shared" si="34"/>
        <v>2632.7726065818274</v>
      </c>
      <c r="J75" s="8">
        <f t="shared" si="34"/>
        <v>2632.7726065818274</v>
      </c>
      <c r="K75" s="61">
        <f t="shared" si="34"/>
        <v>2632.7726065818274</v>
      </c>
      <c r="L75" s="14"/>
    </row>
    <row r="76" spans="1:15" ht="20.100000000000001" customHeight="1" x14ac:dyDescent="0.3">
      <c r="B76" s="58" t="s">
        <v>13</v>
      </c>
      <c r="C76" s="5">
        <f t="shared" si="33"/>
        <v>5204.9549999999999</v>
      </c>
      <c r="D76" s="5">
        <f t="shared" si="33"/>
        <v>2468.2243186704632</v>
      </c>
      <c r="E76" s="5">
        <f t="shared" si="33"/>
        <v>2468.2243186704632</v>
      </c>
      <c r="F76" s="34">
        <f t="shared" si="33"/>
        <v>2468.2243186704632</v>
      </c>
      <c r="G76" s="20"/>
      <c r="H76" s="37">
        <f t="shared" si="34"/>
        <v>5551.9519999999993</v>
      </c>
      <c r="I76" s="8">
        <f t="shared" si="34"/>
        <v>2632.7726065818274</v>
      </c>
      <c r="J76" s="8">
        <f t="shared" si="34"/>
        <v>2632.7726065818274</v>
      </c>
      <c r="K76" s="61">
        <f t="shared" si="34"/>
        <v>2632.7726065818274</v>
      </c>
      <c r="L76" s="14"/>
    </row>
    <row r="77" spans="1:15" ht="20.100000000000001" customHeight="1" x14ac:dyDescent="0.3">
      <c r="B77" s="58" t="s">
        <v>14</v>
      </c>
      <c r="C77" s="5">
        <f t="shared" si="33"/>
        <v>0</v>
      </c>
      <c r="D77" s="5">
        <f t="shared" si="33"/>
        <v>0</v>
      </c>
      <c r="E77" s="5">
        <f t="shared" si="33"/>
        <v>0</v>
      </c>
      <c r="F77" s="34">
        <f t="shared" si="33"/>
        <v>0</v>
      </c>
      <c r="G77" s="20"/>
      <c r="H77" s="37">
        <f t="shared" si="34"/>
        <v>0</v>
      </c>
      <c r="I77" s="8">
        <f t="shared" si="34"/>
        <v>0</v>
      </c>
      <c r="J77" s="8">
        <f t="shared" si="34"/>
        <v>0</v>
      </c>
      <c r="K77" s="61">
        <f t="shared" si="34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3"/>
        <v>0</v>
      </c>
      <c r="D78" s="35">
        <f t="shared" si="33"/>
        <v>0</v>
      </c>
      <c r="E78" s="35">
        <f t="shared" si="33"/>
        <v>0</v>
      </c>
      <c r="F78" s="36">
        <f t="shared" si="33"/>
        <v>0</v>
      </c>
      <c r="G78" s="20"/>
      <c r="H78" s="38">
        <f t="shared" si="34"/>
        <v>0</v>
      </c>
      <c r="I78" s="39">
        <f t="shared" si="34"/>
        <v>0</v>
      </c>
      <c r="J78" s="39">
        <f t="shared" si="34"/>
        <v>0</v>
      </c>
      <c r="K78" s="62">
        <f t="shared" si="34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96" t="s">
        <v>20</v>
      </c>
      <c r="C80" s="197"/>
      <c r="D80" s="197"/>
      <c r="E80" s="197"/>
      <c r="F80" s="198"/>
      <c r="G80" s="52"/>
      <c r="H80" s="176" t="s">
        <v>82</v>
      </c>
      <c r="I80" s="177"/>
      <c r="J80" s="178"/>
      <c r="K80" s="68"/>
      <c r="L80" s="22"/>
    </row>
    <row r="81" spans="1:15" s="17" customFormat="1" ht="20.100000000000001" customHeight="1" x14ac:dyDescent="0.3">
      <c r="A81" s="105"/>
      <c r="B81" s="201" t="s">
        <v>4</v>
      </c>
      <c r="C81" s="203" t="s">
        <v>5</v>
      </c>
      <c r="D81" s="205" t="s">
        <v>6</v>
      </c>
      <c r="E81" s="206"/>
      <c r="F81" s="207"/>
      <c r="G81" s="52"/>
      <c r="H81" s="213" t="s">
        <v>70</v>
      </c>
      <c r="I81" s="214"/>
      <c r="J81" s="215"/>
      <c r="K81" s="68"/>
      <c r="L81" s="22"/>
    </row>
    <row r="82" spans="1:15" s="17" customFormat="1" ht="20.100000000000001" customHeight="1" x14ac:dyDescent="0.3">
      <c r="A82" s="105"/>
      <c r="B82" s="202"/>
      <c r="C82" s="204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5">+H63+(H63*$J$89)</f>
        <v>4510.9609999999993</v>
      </c>
      <c r="D83" s="5">
        <f t="shared" si="35"/>
        <v>2139.1277428477347</v>
      </c>
      <c r="E83" s="5">
        <f t="shared" si="35"/>
        <v>2139.1277428477347</v>
      </c>
      <c r="F83" s="34">
        <f t="shared" si="35"/>
        <v>2139.1277428477347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5"/>
        <v>4510.9609999999993</v>
      </c>
      <c r="D84" s="5">
        <f t="shared" si="35"/>
        <v>2139.1277428477347</v>
      </c>
      <c r="E84" s="5">
        <f t="shared" si="35"/>
        <v>2139.1277428477347</v>
      </c>
      <c r="F84" s="34">
        <f t="shared" si="35"/>
        <v>2139.1277428477347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5"/>
        <v>4510.9609999999993</v>
      </c>
      <c r="D85" s="5">
        <f t="shared" si="35"/>
        <v>2139.1277428477347</v>
      </c>
      <c r="E85" s="5">
        <f t="shared" si="35"/>
        <v>2139.1277428477347</v>
      </c>
      <c r="F85" s="34">
        <f t="shared" si="35"/>
        <v>2139.1277428477347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5"/>
        <v>4510.9609999999993</v>
      </c>
      <c r="D86" s="5">
        <f t="shared" si="35"/>
        <v>2139.1277428477347</v>
      </c>
      <c r="E86" s="5">
        <f t="shared" si="35"/>
        <v>2139.1277428477347</v>
      </c>
      <c r="F86" s="34">
        <f t="shared" si="35"/>
        <v>2139.1277428477347</v>
      </c>
      <c r="G86" s="24"/>
      <c r="H86" s="218" t="s">
        <v>37</v>
      </c>
      <c r="I86" s="219"/>
      <c r="J86" s="220"/>
      <c r="K86" s="67"/>
      <c r="L86" s="14"/>
    </row>
    <row r="87" spans="1:15" ht="20.100000000000001" customHeight="1" x14ac:dyDescent="0.3">
      <c r="B87" s="58" t="s">
        <v>14</v>
      </c>
      <c r="C87" s="5">
        <f t="shared" si="35"/>
        <v>0</v>
      </c>
      <c r="D87" s="5">
        <f t="shared" si="35"/>
        <v>0</v>
      </c>
      <c r="E87" s="5">
        <f t="shared" si="35"/>
        <v>0</v>
      </c>
      <c r="F87" s="34">
        <f t="shared" si="35"/>
        <v>0</v>
      </c>
      <c r="G87" s="53"/>
      <c r="H87" s="192" t="s">
        <v>39</v>
      </c>
      <c r="I87" s="193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5"/>
        <v>0</v>
      </c>
      <c r="D88" s="35">
        <f t="shared" si="35"/>
        <v>0</v>
      </c>
      <c r="E88" s="35">
        <f t="shared" si="35"/>
        <v>0</v>
      </c>
      <c r="F88" s="36">
        <f t="shared" si="35"/>
        <v>0</v>
      </c>
      <c r="G88" s="24"/>
      <c r="H88" s="192" t="s">
        <v>40</v>
      </c>
      <c r="I88" s="193"/>
      <c r="J88" s="32">
        <v>0.6</v>
      </c>
      <c r="K88" s="67"/>
      <c r="L88" s="14"/>
    </row>
    <row r="89" spans="1:15" ht="20.100000000000001" customHeight="1" thickBot="1" x14ac:dyDescent="0.35">
      <c r="B89" s="221"/>
      <c r="C89" s="211"/>
      <c r="D89" s="54"/>
      <c r="E89" s="222"/>
      <c r="F89" s="222"/>
      <c r="G89" s="28"/>
      <c r="H89" s="194" t="s">
        <v>41</v>
      </c>
      <c r="I89" s="19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16.89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207.43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216"/>
      <c r="C93" s="217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D63:D68 I10:I14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0201-70C7-4934-B102-68E4E9639849}">
  <sheetPr>
    <tabColor rgb="FF0070C0"/>
    <pageSetUpPr fitToPage="1"/>
  </sheetPr>
  <dimension ref="A1:P95"/>
  <sheetViews>
    <sheetView showGridLines="0" topLeftCell="A76" zoomScale="83" zoomScaleNormal="83" workbookViewId="0">
      <selection activeCell="I53" sqref="I53:I58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84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8805.41</v>
      </c>
      <c r="D9" s="5">
        <f t="shared" ref="D9:D14" si="1">+I19-(I19*$I$83)</f>
        <v>160.15800000000002</v>
      </c>
      <c r="E9" s="5">
        <f t="shared" ref="E9:F14" si="2">+J19</f>
        <v>533.86</v>
      </c>
      <c r="F9" s="34">
        <f t="shared" si="2"/>
        <v>533.86</v>
      </c>
      <c r="G9" s="19"/>
      <c r="H9" s="37">
        <f t="shared" ref="H9:H14" si="3">+H19</f>
        <v>8805.41</v>
      </c>
      <c r="I9" s="8">
        <f t="shared" ref="I9:I14" si="4">+I19-(I19*$I$84)</f>
        <v>320.31600000000003</v>
      </c>
      <c r="J9" s="8">
        <f t="shared" ref="J9:K14" si="5">+J19</f>
        <v>533.86</v>
      </c>
      <c r="K9" s="61">
        <f t="shared" si="5"/>
        <v>533.86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8805.41</v>
      </c>
      <c r="D10" s="5">
        <f t="shared" si="1"/>
        <v>160.15800000000002</v>
      </c>
      <c r="E10" s="5">
        <f t="shared" si="2"/>
        <v>533.86</v>
      </c>
      <c r="F10" s="34">
        <f t="shared" si="2"/>
        <v>533.86</v>
      </c>
      <c r="G10" s="19"/>
      <c r="H10" s="37">
        <f t="shared" si="3"/>
        <v>8805.41</v>
      </c>
      <c r="I10" s="8">
        <f t="shared" si="4"/>
        <v>320.31600000000003</v>
      </c>
      <c r="J10" s="8">
        <f t="shared" si="5"/>
        <v>533.86</v>
      </c>
      <c r="K10" s="61">
        <f t="shared" si="5"/>
        <v>533.86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8805.41</v>
      </c>
      <c r="D11" s="5">
        <f t="shared" si="1"/>
        <v>160.15800000000002</v>
      </c>
      <c r="E11" s="5">
        <f t="shared" si="2"/>
        <v>533.86</v>
      </c>
      <c r="F11" s="34">
        <f t="shared" si="2"/>
        <v>533.86</v>
      </c>
      <c r="G11" s="19"/>
      <c r="H11" s="37">
        <f t="shared" si="3"/>
        <v>8805.41</v>
      </c>
      <c r="I11" s="8">
        <f t="shared" si="4"/>
        <v>320.31600000000003</v>
      </c>
      <c r="J11" s="8">
        <f t="shared" si="5"/>
        <v>533.86</v>
      </c>
      <c r="K11" s="61">
        <f t="shared" si="5"/>
        <v>533.86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8805.41</v>
      </c>
      <c r="D12" s="5">
        <f t="shared" si="1"/>
        <v>160.15800000000002</v>
      </c>
      <c r="E12" s="5">
        <f t="shared" si="2"/>
        <v>533.86</v>
      </c>
      <c r="F12" s="34">
        <f t="shared" si="2"/>
        <v>533.86</v>
      </c>
      <c r="G12" s="19"/>
      <c r="H12" s="37">
        <f t="shared" si="3"/>
        <v>8805.41</v>
      </c>
      <c r="I12" s="8">
        <f t="shared" si="4"/>
        <v>320.31600000000003</v>
      </c>
      <c r="J12" s="8">
        <f t="shared" si="5"/>
        <v>533.86</v>
      </c>
      <c r="K12" s="61">
        <f t="shared" si="5"/>
        <v>533.86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8805.41</v>
      </c>
      <c r="D19" s="5">
        <f t="shared" ref="D19:D24" si="7">+I19-(I19*$I$85)</f>
        <v>453.78100000000001</v>
      </c>
      <c r="E19" s="5">
        <f t="shared" ref="E19:F24" si="8">+J19</f>
        <v>533.86</v>
      </c>
      <c r="F19" s="34">
        <f t="shared" si="8"/>
        <v>533.86</v>
      </c>
      <c r="G19" s="19"/>
      <c r="H19" s="37">
        <v>8805.41</v>
      </c>
      <c r="I19" s="8">
        <v>533.86</v>
      </c>
      <c r="J19" s="8">
        <v>533.86</v>
      </c>
      <c r="K19" s="61">
        <v>533.86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8805.41</v>
      </c>
      <c r="D20" s="5">
        <f t="shared" si="7"/>
        <v>453.78100000000001</v>
      </c>
      <c r="E20" s="5">
        <f t="shared" si="8"/>
        <v>533.86</v>
      </c>
      <c r="F20" s="34">
        <f t="shared" si="8"/>
        <v>533.86</v>
      </c>
      <c r="G20" s="19"/>
      <c r="H20" s="37">
        <v>8805.41</v>
      </c>
      <c r="I20" s="8">
        <v>533.86</v>
      </c>
      <c r="J20" s="8">
        <v>533.86</v>
      </c>
      <c r="K20" s="61">
        <v>533.86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8805.41</v>
      </c>
      <c r="D21" s="5">
        <f t="shared" si="7"/>
        <v>453.78100000000001</v>
      </c>
      <c r="E21" s="5">
        <f t="shared" si="8"/>
        <v>533.86</v>
      </c>
      <c r="F21" s="34">
        <f t="shared" si="8"/>
        <v>533.86</v>
      </c>
      <c r="G21" s="19"/>
      <c r="H21" s="37">
        <v>8805.41</v>
      </c>
      <c r="I21" s="8">
        <v>533.86</v>
      </c>
      <c r="J21" s="8">
        <v>533.86</v>
      </c>
      <c r="K21" s="61">
        <v>533.86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8805.41</v>
      </c>
      <c r="D22" s="5">
        <f t="shared" si="7"/>
        <v>453.78100000000001</v>
      </c>
      <c r="E22" s="5">
        <f t="shared" si="8"/>
        <v>533.86</v>
      </c>
      <c r="F22" s="34">
        <f t="shared" si="8"/>
        <v>533.86</v>
      </c>
      <c r="G22" s="19"/>
      <c r="H22" s="37">
        <v>8805.41</v>
      </c>
      <c r="I22" s="8">
        <v>533.86</v>
      </c>
      <c r="J22" s="8">
        <v>533.86</v>
      </c>
      <c r="K22" s="61">
        <v>533.86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13208.115</v>
      </c>
      <c r="D29" s="5">
        <f t="shared" si="9"/>
        <v>800.79</v>
      </c>
      <c r="E29" s="5">
        <f t="shared" si="9"/>
        <v>800.79</v>
      </c>
      <c r="F29" s="34">
        <f t="shared" si="9"/>
        <v>800.79</v>
      </c>
      <c r="G29" s="19"/>
      <c r="H29" s="37">
        <f t="shared" ref="H29:K34" si="10">+H19+(H19*$J$88)</f>
        <v>14088.655999999999</v>
      </c>
      <c r="I29" s="8">
        <f t="shared" si="10"/>
        <v>854.17599999999993</v>
      </c>
      <c r="J29" s="8">
        <f t="shared" si="10"/>
        <v>854.17599999999993</v>
      </c>
      <c r="K29" s="61">
        <f t="shared" si="10"/>
        <v>854.17599999999993</v>
      </c>
      <c r="L29" s="14"/>
    </row>
    <row r="30" spans="2:15" ht="20.100000000000001" customHeight="1" x14ac:dyDescent="0.3">
      <c r="B30" s="57" t="s">
        <v>11</v>
      </c>
      <c r="C30" s="5">
        <f t="shared" si="9"/>
        <v>13208.115</v>
      </c>
      <c r="D30" s="5">
        <f t="shared" si="9"/>
        <v>800.79</v>
      </c>
      <c r="E30" s="5">
        <f t="shared" si="9"/>
        <v>800.79</v>
      </c>
      <c r="F30" s="34">
        <f t="shared" si="9"/>
        <v>800.79</v>
      </c>
      <c r="G30" s="19"/>
      <c r="H30" s="37">
        <f t="shared" si="10"/>
        <v>14088.655999999999</v>
      </c>
      <c r="I30" s="8">
        <f t="shared" si="10"/>
        <v>854.17599999999993</v>
      </c>
      <c r="J30" s="8">
        <f t="shared" si="10"/>
        <v>854.17599999999993</v>
      </c>
      <c r="K30" s="61">
        <f t="shared" si="10"/>
        <v>854.17599999999993</v>
      </c>
      <c r="L30" s="14"/>
    </row>
    <row r="31" spans="2:15" ht="20.100000000000001" customHeight="1" x14ac:dyDescent="0.3">
      <c r="B31" s="58" t="s">
        <v>12</v>
      </c>
      <c r="C31" s="5">
        <f t="shared" si="9"/>
        <v>13208.115</v>
      </c>
      <c r="D31" s="5">
        <f t="shared" si="9"/>
        <v>800.79</v>
      </c>
      <c r="E31" s="5">
        <f t="shared" si="9"/>
        <v>800.79</v>
      </c>
      <c r="F31" s="34">
        <f t="shared" si="9"/>
        <v>800.79</v>
      </c>
      <c r="G31" s="19"/>
      <c r="H31" s="37">
        <f t="shared" si="10"/>
        <v>14088.655999999999</v>
      </c>
      <c r="I31" s="8">
        <f t="shared" si="10"/>
        <v>854.17599999999993</v>
      </c>
      <c r="J31" s="8">
        <f t="shared" si="10"/>
        <v>854.17599999999993</v>
      </c>
      <c r="K31" s="61">
        <f t="shared" si="10"/>
        <v>854.17599999999993</v>
      </c>
      <c r="L31" s="14"/>
    </row>
    <row r="32" spans="2:15" ht="20.100000000000001" customHeight="1" x14ac:dyDescent="0.3">
      <c r="B32" s="58" t="s">
        <v>13</v>
      </c>
      <c r="C32" s="5">
        <f t="shared" si="9"/>
        <v>13208.115</v>
      </c>
      <c r="D32" s="5">
        <f t="shared" si="9"/>
        <v>800.79</v>
      </c>
      <c r="E32" s="5">
        <f t="shared" si="9"/>
        <v>800.79</v>
      </c>
      <c r="F32" s="34">
        <f t="shared" si="9"/>
        <v>800.79</v>
      </c>
      <c r="G32" s="19"/>
      <c r="H32" s="37">
        <f t="shared" si="10"/>
        <v>14088.655999999999</v>
      </c>
      <c r="I32" s="8">
        <f t="shared" si="10"/>
        <v>854.17599999999993</v>
      </c>
      <c r="J32" s="8">
        <f t="shared" si="10"/>
        <v>854.17599999999993</v>
      </c>
      <c r="K32" s="61">
        <f t="shared" si="10"/>
        <v>854.17599999999993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85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1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11447.032999999999</v>
      </c>
      <c r="D39" s="5">
        <f>+I19+(I19*$J$89)</f>
        <v>694.01800000000003</v>
      </c>
      <c r="E39" s="5">
        <f>+E19+(E19*$J$89)</f>
        <v>694.01800000000003</v>
      </c>
      <c r="F39" s="34">
        <f>+F19+(F19*$J$89)</f>
        <v>694.01800000000003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11447.032999999999</v>
      </c>
      <c r="D40" s="5">
        <f t="shared" si="11"/>
        <v>694.01800000000003</v>
      </c>
      <c r="E40" s="5">
        <f t="shared" ref="E40:F40" si="12">+E20+(E20*$J$89)</f>
        <v>694.01800000000003</v>
      </c>
      <c r="F40" s="34">
        <f t="shared" si="12"/>
        <v>694.01800000000003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11447.032999999999</v>
      </c>
      <c r="D41" s="5">
        <f t="shared" si="13"/>
        <v>694.01800000000003</v>
      </c>
      <c r="E41" s="5">
        <f t="shared" ref="E41:F41" si="14">+E21+(E21*$J$89)</f>
        <v>694.01800000000003</v>
      </c>
      <c r="F41" s="34">
        <f t="shared" si="14"/>
        <v>694.01800000000003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11447.032999999999</v>
      </c>
      <c r="D42" s="5">
        <f t="shared" si="15"/>
        <v>694.01800000000003</v>
      </c>
      <c r="E42" s="5">
        <f t="shared" ref="E42:F42" si="16">+E22+(E22*$J$89)</f>
        <v>694.01800000000003</v>
      </c>
      <c r="F42" s="34">
        <f t="shared" si="16"/>
        <v>694.01800000000003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5">
        <f t="shared" ref="C44:D44" si="19">+H24+(H24*$J$89)</f>
        <v>0</v>
      </c>
      <c r="D44" s="5">
        <f t="shared" si="19"/>
        <v>0</v>
      </c>
      <c r="E44" s="5">
        <f t="shared" ref="E44:F44" si="20">+E24+(E24*$J$89)</f>
        <v>0</v>
      </c>
      <c r="F44" s="34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7246.33</v>
      </c>
      <c r="D53" s="5">
        <f t="shared" ref="D53:D58" si="22">+I63-(I63*$J$83)</f>
        <v>110.78400000000005</v>
      </c>
      <c r="E53" s="5">
        <f t="shared" ref="E53:F58" si="23">+J63</f>
        <v>369.28000000000003</v>
      </c>
      <c r="F53" s="34">
        <f t="shared" si="23"/>
        <v>369.28000000000003</v>
      </c>
      <c r="G53" s="20"/>
      <c r="H53" s="37">
        <f t="shared" ref="H53:H58" si="24">+H63</f>
        <v>7246.33</v>
      </c>
      <c r="I53" s="8">
        <f t="shared" ref="I53:I58" si="25">+I63-(I63*$J$84)</f>
        <v>221.56800000000001</v>
      </c>
      <c r="J53" s="8">
        <f t="shared" ref="J53:K58" si="26">+J63</f>
        <v>369.28000000000003</v>
      </c>
      <c r="K53" s="61">
        <f t="shared" si="26"/>
        <v>369.28000000000003</v>
      </c>
      <c r="L53" s="14"/>
    </row>
    <row r="54" spans="1:15" ht="20.100000000000001" customHeight="1" x14ac:dyDescent="0.3">
      <c r="B54" s="57" t="s">
        <v>11</v>
      </c>
      <c r="C54" s="5">
        <f t="shared" si="21"/>
        <v>7246.33</v>
      </c>
      <c r="D54" s="5">
        <f t="shared" si="22"/>
        <v>110.78400000000005</v>
      </c>
      <c r="E54" s="5">
        <f t="shared" si="23"/>
        <v>369.28000000000003</v>
      </c>
      <c r="F54" s="34">
        <f t="shared" si="23"/>
        <v>369.28000000000003</v>
      </c>
      <c r="G54" s="20"/>
      <c r="H54" s="37">
        <f t="shared" si="24"/>
        <v>7246.33</v>
      </c>
      <c r="I54" s="8">
        <f t="shared" si="25"/>
        <v>221.56800000000001</v>
      </c>
      <c r="J54" s="8">
        <f t="shared" si="26"/>
        <v>369.28000000000003</v>
      </c>
      <c r="K54" s="61">
        <f t="shared" si="26"/>
        <v>369.28000000000003</v>
      </c>
      <c r="L54" s="14"/>
    </row>
    <row r="55" spans="1:15" ht="20.100000000000001" customHeight="1" x14ac:dyDescent="0.3">
      <c r="B55" s="58" t="s">
        <v>12</v>
      </c>
      <c r="C55" s="5">
        <f t="shared" si="21"/>
        <v>7246.33</v>
      </c>
      <c r="D55" s="5">
        <f t="shared" si="22"/>
        <v>110.78400000000005</v>
      </c>
      <c r="E55" s="5">
        <f t="shared" si="23"/>
        <v>369.28000000000003</v>
      </c>
      <c r="F55" s="34">
        <f t="shared" si="23"/>
        <v>369.28000000000003</v>
      </c>
      <c r="G55" s="20"/>
      <c r="H55" s="37">
        <f t="shared" si="24"/>
        <v>7246.33</v>
      </c>
      <c r="I55" s="8">
        <f t="shared" si="25"/>
        <v>221.56800000000001</v>
      </c>
      <c r="J55" s="8">
        <f t="shared" si="26"/>
        <v>369.28000000000003</v>
      </c>
      <c r="K55" s="61">
        <f t="shared" si="26"/>
        <v>369.28000000000003</v>
      </c>
      <c r="L55" s="14"/>
    </row>
    <row r="56" spans="1:15" ht="20.100000000000001" customHeight="1" x14ac:dyDescent="0.3">
      <c r="B56" s="58" t="s">
        <v>13</v>
      </c>
      <c r="C56" s="5">
        <f t="shared" si="21"/>
        <v>7246.33</v>
      </c>
      <c r="D56" s="5">
        <f t="shared" si="22"/>
        <v>110.78400000000005</v>
      </c>
      <c r="E56" s="5">
        <f t="shared" si="23"/>
        <v>369.28000000000003</v>
      </c>
      <c r="F56" s="34">
        <f t="shared" si="23"/>
        <v>369.28000000000003</v>
      </c>
      <c r="G56" s="20"/>
      <c r="H56" s="37">
        <f t="shared" si="24"/>
        <v>7246.33</v>
      </c>
      <c r="I56" s="8">
        <f t="shared" si="25"/>
        <v>221.56800000000001</v>
      </c>
      <c r="J56" s="8">
        <f t="shared" si="26"/>
        <v>369.28000000000003</v>
      </c>
      <c r="K56" s="61">
        <f t="shared" si="26"/>
        <v>369.28000000000003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7246.33</v>
      </c>
      <c r="D63" s="5">
        <f t="shared" ref="D63:D68" si="28">+I63-(I63*$J$85)</f>
        <v>313.88800000000003</v>
      </c>
      <c r="E63" s="5">
        <f t="shared" ref="E63:F68" si="29">+J63</f>
        <v>369.28000000000003</v>
      </c>
      <c r="F63" s="34">
        <f t="shared" si="29"/>
        <v>369.28000000000003</v>
      </c>
      <c r="G63" s="20"/>
      <c r="H63" s="37">
        <v>7246.33</v>
      </c>
      <c r="I63" s="8">
        <v>369.28000000000003</v>
      </c>
      <c r="J63" s="8">
        <v>369.28000000000003</v>
      </c>
      <c r="K63" s="61">
        <v>369.28000000000003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7246.33</v>
      </c>
      <c r="D64" s="5">
        <f t="shared" si="28"/>
        <v>313.88800000000003</v>
      </c>
      <c r="E64" s="5">
        <f t="shared" si="29"/>
        <v>369.28000000000003</v>
      </c>
      <c r="F64" s="34">
        <f t="shared" si="29"/>
        <v>369.28000000000003</v>
      </c>
      <c r="G64" s="20"/>
      <c r="H64" s="37">
        <v>7246.33</v>
      </c>
      <c r="I64" s="8">
        <v>369.28000000000003</v>
      </c>
      <c r="J64" s="8">
        <v>369.28000000000003</v>
      </c>
      <c r="K64" s="61">
        <v>369.28000000000003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7246.33</v>
      </c>
      <c r="D65" s="5">
        <f t="shared" si="28"/>
        <v>313.88800000000003</v>
      </c>
      <c r="E65" s="5">
        <f t="shared" si="29"/>
        <v>369.28000000000003</v>
      </c>
      <c r="F65" s="34">
        <f t="shared" si="29"/>
        <v>369.28000000000003</v>
      </c>
      <c r="G65" s="20"/>
      <c r="H65" s="37">
        <v>7246.33</v>
      </c>
      <c r="I65" s="8">
        <v>369.28000000000003</v>
      </c>
      <c r="J65" s="8">
        <v>369.28000000000003</v>
      </c>
      <c r="K65" s="61">
        <v>369.28000000000003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7246.33</v>
      </c>
      <c r="D66" s="5">
        <f t="shared" si="28"/>
        <v>313.88800000000003</v>
      </c>
      <c r="E66" s="5">
        <f t="shared" si="29"/>
        <v>369.28000000000003</v>
      </c>
      <c r="F66" s="34">
        <f t="shared" si="29"/>
        <v>369.28000000000003</v>
      </c>
      <c r="G66" s="20"/>
      <c r="H66" s="37">
        <v>7246.33</v>
      </c>
      <c r="I66" s="8">
        <v>369.28000000000003</v>
      </c>
      <c r="J66" s="8">
        <v>369.28000000000003</v>
      </c>
      <c r="K66" s="61">
        <v>369.28000000000003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10869.494999999999</v>
      </c>
      <c r="D73" s="5">
        <f t="shared" si="30"/>
        <v>553.92000000000007</v>
      </c>
      <c r="E73" s="5">
        <f t="shared" si="30"/>
        <v>553.92000000000007</v>
      </c>
      <c r="F73" s="34">
        <f t="shared" si="30"/>
        <v>553.92000000000007</v>
      </c>
      <c r="G73" s="20"/>
      <c r="H73" s="37">
        <f t="shared" ref="H73:K78" si="31">+H63+(H63*$J$88)</f>
        <v>11594.128000000001</v>
      </c>
      <c r="I73" s="8">
        <f t="shared" si="31"/>
        <v>590.84800000000007</v>
      </c>
      <c r="J73" s="8">
        <f t="shared" si="31"/>
        <v>590.84800000000007</v>
      </c>
      <c r="K73" s="61">
        <f t="shared" si="31"/>
        <v>590.84800000000007</v>
      </c>
      <c r="L73" s="14"/>
    </row>
    <row r="74" spans="1:15" ht="20.100000000000001" customHeight="1" x14ac:dyDescent="0.3">
      <c r="B74" s="57" t="s">
        <v>11</v>
      </c>
      <c r="C74" s="5">
        <f t="shared" si="30"/>
        <v>10869.494999999999</v>
      </c>
      <c r="D74" s="5">
        <f t="shared" si="30"/>
        <v>553.92000000000007</v>
      </c>
      <c r="E74" s="5">
        <f t="shared" si="30"/>
        <v>553.92000000000007</v>
      </c>
      <c r="F74" s="34">
        <f t="shared" si="30"/>
        <v>553.92000000000007</v>
      </c>
      <c r="G74" s="20"/>
      <c r="H74" s="37">
        <f t="shared" si="31"/>
        <v>11594.128000000001</v>
      </c>
      <c r="I74" s="8">
        <f t="shared" si="31"/>
        <v>590.84800000000007</v>
      </c>
      <c r="J74" s="8">
        <f t="shared" si="31"/>
        <v>590.84800000000007</v>
      </c>
      <c r="K74" s="61">
        <f t="shared" si="31"/>
        <v>590.84800000000007</v>
      </c>
      <c r="L74" s="14"/>
    </row>
    <row r="75" spans="1:15" ht="20.100000000000001" customHeight="1" x14ac:dyDescent="0.3">
      <c r="B75" s="58" t="s">
        <v>12</v>
      </c>
      <c r="C75" s="5">
        <f t="shared" si="30"/>
        <v>10869.494999999999</v>
      </c>
      <c r="D75" s="5">
        <f t="shared" si="30"/>
        <v>553.92000000000007</v>
      </c>
      <c r="E75" s="5">
        <f t="shared" si="30"/>
        <v>553.92000000000007</v>
      </c>
      <c r="F75" s="34">
        <f t="shared" si="30"/>
        <v>553.92000000000007</v>
      </c>
      <c r="G75" s="20"/>
      <c r="H75" s="37">
        <f t="shared" si="31"/>
        <v>11594.128000000001</v>
      </c>
      <c r="I75" s="8">
        <f t="shared" si="31"/>
        <v>590.84800000000007</v>
      </c>
      <c r="J75" s="8">
        <f t="shared" si="31"/>
        <v>590.84800000000007</v>
      </c>
      <c r="K75" s="61">
        <f t="shared" si="31"/>
        <v>590.84800000000007</v>
      </c>
      <c r="L75" s="14"/>
    </row>
    <row r="76" spans="1:15" ht="20.100000000000001" customHeight="1" x14ac:dyDescent="0.3">
      <c r="B76" s="58" t="s">
        <v>13</v>
      </c>
      <c r="C76" s="5">
        <f t="shared" si="30"/>
        <v>10869.494999999999</v>
      </c>
      <c r="D76" s="5">
        <f t="shared" si="30"/>
        <v>553.92000000000007</v>
      </c>
      <c r="E76" s="5">
        <f t="shared" si="30"/>
        <v>553.92000000000007</v>
      </c>
      <c r="F76" s="34">
        <f t="shared" si="30"/>
        <v>553.92000000000007</v>
      </c>
      <c r="G76" s="20"/>
      <c r="H76" s="37">
        <f t="shared" si="31"/>
        <v>11594.128000000001</v>
      </c>
      <c r="I76" s="8">
        <f t="shared" si="31"/>
        <v>590.84800000000007</v>
      </c>
      <c r="J76" s="8">
        <f t="shared" si="31"/>
        <v>590.84800000000007</v>
      </c>
      <c r="K76" s="61">
        <f t="shared" si="31"/>
        <v>590.84800000000007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83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9420.2289999999994</v>
      </c>
      <c r="D83" s="5">
        <f t="shared" si="32"/>
        <v>480.06400000000002</v>
      </c>
      <c r="E83" s="5">
        <f t="shared" si="32"/>
        <v>480.06400000000002</v>
      </c>
      <c r="F83" s="34">
        <f t="shared" si="32"/>
        <v>480.06400000000002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9420.2289999999994</v>
      </c>
      <c r="D84" s="5">
        <f t="shared" si="32"/>
        <v>480.06400000000002</v>
      </c>
      <c r="E84" s="5">
        <f t="shared" si="32"/>
        <v>480.06400000000002</v>
      </c>
      <c r="F84" s="34">
        <f t="shared" si="32"/>
        <v>480.06400000000002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9420.2289999999994</v>
      </c>
      <c r="D85" s="5">
        <f t="shared" si="32"/>
        <v>480.06400000000002</v>
      </c>
      <c r="E85" s="5">
        <f t="shared" si="32"/>
        <v>480.06400000000002</v>
      </c>
      <c r="F85" s="34">
        <f t="shared" si="32"/>
        <v>480.06400000000002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9420.2289999999994</v>
      </c>
      <c r="D86" s="5">
        <f t="shared" si="32"/>
        <v>480.06400000000002</v>
      </c>
      <c r="E86" s="5">
        <f t="shared" si="32"/>
        <v>480.06400000000002</v>
      </c>
      <c r="F86" s="34">
        <f t="shared" si="32"/>
        <v>480.06400000000002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10.98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10.91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9:F24 I9:I14 B53:F69 I53:I58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8A6E-50D9-4E89-9D88-3430F3EBAB57}">
  <sheetPr>
    <tabColor rgb="FF0070C0"/>
    <pageSetUpPr fitToPage="1"/>
  </sheetPr>
  <dimension ref="A1:P95"/>
  <sheetViews>
    <sheetView showGridLines="0" topLeftCell="A76" zoomScale="83" zoomScaleNormal="83" workbookViewId="0">
      <selection activeCell="D63" sqref="D63:D68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86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6407.83</v>
      </c>
      <c r="D9" s="5">
        <f t="shared" ref="D9:D14" si="1">+I19-(I19*$I$83)</f>
        <v>472.62599999999998</v>
      </c>
      <c r="E9" s="5">
        <f t="shared" ref="E9:F14" si="2">+J19</f>
        <v>1575.4199999999998</v>
      </c>
      <c r="F9" s="34">
        <f t="shared" si="2"/>
        <v>1575.4199999999998</v>
      </c>
      <c r="G9" s="19"/>
      <c r="H9" s="37">
        <f t="shared" ref="H9:H14" si="3">+H19</f>
        <v>6407.83</v>
      </c>
      <c r="I9" s="8">
        <f t="shared" ref="I9:I14" si="4">+I19-(I19*$I$84)</f>
        <v>945.25199999999984</v>
      </c>
      <c r="J9" s="8">
        <f t="shared" ref="J9:K14" si="5">+J19</f>
        <v>1575.4199999999998</v>
      </c>
      <c r="K9" s="61">
        <f t="shared" si="5"/>
        <v>1575.4199999999998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6407.83</v>
      </c>
      <c r="D10" s="5">
        <f t="shared" si="1"/>
        <v>472.62599999999998</v>
      </c>
      <c r="E10" s="5">
        <f t="shared" si="2"/>
        <v>1575.4199999999998</v>
      </c>
      <c r="F10" s="34">
        <f t="shared" si="2"/>
        <v>1575.4199999999998</v>
      </c>
      <c r="G10" s="19"/>
      <c r="H10" s="37">
        <f t="shared" si="3"/>
        <v>6407.83</v>
      </c>
      <c r="I10" s="8">
        <f t="shared" si="4"/>
        <v>945.25199999999984</v>
      </c>
      <c r="J10" s="8">
        <f t="shared" si="5"/>
        <v>1575.4199999999998</v>
      </c>
      <c r="K10" s="61">
        <f t="shared" si="5"/>
        <v>1575.4199999999998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6407.83</v>
      </c>
      <c r="D11" s="5">
        <f t="shared" si="1"/>
        <v>472.62599999999998</v>
      </c>
      <c r="E11" s="5">
        <f t="shared" si="2"/>
        <v>1575.4199999999998</v>
      </c>
      <c r="F11" s="34">
        <f t="shared" si="2"/>
        <v>1575.4199999999998</v>
      </c>
      <c r="G11" s="19"/>
      <c r="H11" s="37">
        <f t="shared" si="3"/>
        <v>6407.83</v>
      </c>
      <c r="I11" s="8">
        <f t="shared" si="4"/>
        <v>945.25199999999984</v>
      </c>
      <c r="J11" s="8">
        <f t="shared" si="5"/>
        <v>1575.4199999999998</v>
      </c>
      <c r="K11" s="61">
        <f t="shared" si="5"/>
        <v>1575.4199999999998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6407.83</v>
      </c>
      <c r="D12" s="5">
        <f t="shared" si="1"/>
        <v>472.62599999999998</v>
      </c>
      <c r="E12" s="5">
        <f t="shared" si="2"/>
        <v>1575.4199999999998</v>
      </c>
      <c r="F12" s="34">
        <f t="shared" si="2"/>
        <v>1575.4199999999998</v>
      </c>
      <c r="G12" s="19"/>
      <c r="H12" s="37">
        <f t="shared" si="3"/>
        <v>6407.83</v>
      </c>
      <c r="I12" s="8">
        <f t="shared" si="4"/>
        <v>945.25199999999984</v>
      </c>
      <c r="J12" s="8">
        <f t="shared" si="5"/>
        <v>1575.4199999999998</v>
      </c>
      <c r="K12" s="61">
        <f t="shared" si="5"/>
        <v>1575.4199999999998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6407.83</v>
      </c>
      <c r="D19" s="5">
        <f t="shared" ref="D19:D24" si="7">+I19-(I19*$I$85)</f>
        <v>1339.107</v>
      </c>
      <c r="E19" s="5">
        <f t="shared" ref="E19:F24" si="8">+J19</f>
        <v>1575.4199999999998</v>
      </c>
      <c r="F19" s="34">
        <f t="shared" si="8"/>
        <v>1575.4199999999998</v>
      </c>
      <c r="G19" s="19"/>
      <c r="H19" s="37">
        <v>6407.83</v>
      </c>
      <c r="I19" s="8">
        <v>1575.4199999999998</v>
      </c>
      <c r="J19" s="8">
        <v>1575.4199999999998</v>
      </c>
      <c r="K19" s="61">
        <v>1575.4199999999998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6407.83</v>
      </c>
      <c r="D20" s="5">
        <f t="shared" si="7"/>
        <v>1339.107</v>
      </c>
      <c r="E20" s="5">
        <f t="shared" si="8"/>
        <v>1575.4199999999998</v>
      </c>
      <c r="F20" s="34">
        <f t="shared" si="8"/>
        <v>1575.4199999999998</v>
      </c>
      <c r="G20" s="19"/>
      <c r="H20" s="37">
        <v>6407.83</v>
      </c>
      <c r="I20" s="8">
        <v>1575.4199999999998</v>
      </c>
      <c r="J20" s="8">
        <v>1575.4199999999998</v>
      </c>
      <c r="K20" s="61">
        <v>1575.4199999999998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6407.83</v>
      </c>
      <c r="D21" s="5">
        <f t="shared" si="7"/>
        <v>1339.107</v>
      </c>
      <c r="E21" s="5">
        <f t="shared" si="8"/>
        <v>1575.4199999999998</v>
      </c>
      <c r="F21" s="34">
        <f t="shared" si="8"/>
        <v>1575.4199999999998</v>
      </c>
      <c r="G21" s="19"/>
      <c r="H21" s="37">
        <v>6407.83</v>
      </c>
      <c r="I21" s="8">
        <v>1575.4199999999998</v>
      </c>
      <c r="J21" s="8">
        <v>1575.4199999999998</v>
      </c>
      <c r="K21" s="61">
        <v>1575.4199999999998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6407.83</v>
      </c>
      <c r="D22" s="5">
        <f t="shared" si="7"/>
        <v>1339.107</v>
      </c>
      <c r="E22" s="5">
        <f t="shared" si="8"/>
        <v>1575.4199999999998</v>
      </c>
      <c r="F22" s="34">
        <f t="shared" si="8"/>
        <v>1575.4199999999998</v>
      </c>
      <c r="G22" s="19"/>
      <c r="H22" s="37">
        <v>6407.83</v>
      </c>
      <c r="I22" s="8">
        <v>1575.4199999999998</v>
      </c>
      <c r="J22" s="8">
        <v>1575.4199999999998</v>
      </c>
      <c r="K22" s="61">
        <v>1575.4199999999998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9611.744999999999</v>
      </c>
      <c r="D29" s="5">
        <f t="shared" si="9"/>
        <v>2363.1299999999997</v>
      </c>
      <c r="E29" s="5">
        <f t="shared" si="9"/>
        <v>2363.1299999999997</v>
      </c>
      <c r="F29" s="34">
        <f t="shared" si="9"/>
        <v>2363.1299999999997</v>
      </c>
      <c r="G29" s="19"/>
      <c r="H29" s="37">
        <f t="shared" ref="H29:K34" si="10">+H19+(H19*$J$88)</f>
        <v>10252.528</v>
      </c>
      <c r="I29" s="8">
        <f t="shared" si="10"/>
        <v>2520.6719999999996</v>
      </c>
      <c r="J29" s="8">
        <f t="shared" si="10"/>
        <v>2520.6719999999996</v>
      </c>
      <c r="K29" s="61">
        <f t="shared" si="10"/>
        <v>2520.6719999999996</v>
      </c>
      <c r="L29" s="14"/>
    </row>
    <row r="30" spans="2:15" ht="20.100000000000001" customHeight="1" x14ac:dyDescent="0.3">
      <c r="B30" s="57" t="s">
        <v>11</v>
      </c>
      <c r="C30" s="5">
        <f t="shared" si="9"/>
        <v>9611.744999999999</v>
      </c>
      <c r="D30" s="5">
        <f t="shared" si="9"/>
        <v>2363.1299999999997</v>
      </c>
      <c r="E30" s="5">
        <f t="shared" si="9"/>
        <v>2363.1299999999997</v>
      </c>
      <c r="F30" s="34">
        <f t="shared" si="9"/>
        <v>2363.1299999999997</v>
      </c>
      <c r="G30" s="19"/>
      <c r="H30" s="37">
        <f t="shared" si="10"/>
        <v>10252.528</v>
      </c>
      <c r="I30" s="8">
        <f t="shared" si="10"/>
        <v>2520.6719999999996</v>
      </c>
      <c r="J30" s="8">
        <f t="shared" si="10"/>
        <v>2520.6719999999996</v>
      </c>
      <c r="K30" s="61">
        <f t="shared" si="10"/>
        <v>2520.6719999999996</v>
      </c>
      <c r="L30" s="14"/>
    </row>
    <row r="31" spans="2:15" ht="20.100000000000001" customHeight="1" x14ac:dyDescent="0.3">
      <c r="B31" s="58" t="s">
        <v>12</v>
      </c>
      <c r="C31" s="5">
        <f t="shared" si="9"/>
        <v>9611.744999999999</v>
      </c>
      <c r="D31" s="5">
        <f t="shared" si="9"/>
        <v>2363.1299999999997</v>
      </c>
      <c r="E31" s="5">
        <f t="shared" si="9"/>
        <v>2363.1299999999997</v>
      </c>
      <c r="F31" s="34">
        <f t="shared" si="9"/>
        <v>2363.1299999999997</v>
      </c>
      <c r="G31" s="19"/>
      <c r="H31" s="37">
        <f t="shared" si="10"/>
        <v>10252.528</v>
      </c>
      <c r="I31" s="8">
        <f t="shared" si="10"/>
        <v>2520.6719999999996</v>
      </c>
      <c r="J31" s="8">
        <f t="shared" si="10"/>
        <v>2520.6719999999996</v>
      </c>
      <c r="K31" s="61">
        <f t="shared" si="10"/>
        <v>2520.6719999999996</v>
      </c>
      <c r="L31" s="14"/>
    </row>
    <row r="32" spans="2:15" ht="20.100000000000001" customHeight="1" x14ac:dyDescent="0.3">
      <c r="B32" s="58" t="s">
        <v>13</v>
      </c>
      <c r="C32" s="5">
        <f t="shared" si="9"/>
        <v>9611.744999999999</v>
      </c>
      <c r="D32" s="5">
        <f t="shared" si="9"/>
        <v>2363.1299999999997</v>
      </c>
      <c r="E32" s="5">
        <f t="shared" si="9"/>
        <v>2363.1299999999997</v>
      </c>
      <c r="F32" s="34">
        <f t="shared" si="9"/>
        <v>2363.1299999999997</v>
      </c>
      <c r="G32" s="19"/>
      <c r="H32" s="37">
        <f t="shared" si="10"/>
        <v>10252.528</v>
      </c>
      <c r="I32" s="8">
        <f t="shared" si="10"/>
        <v>2520.6719999999996</v>
      </c>
      <c r="J32" s="8">
        <f t="shared" si="10"/>
        <v>2520.6719999999996</v>
      </c>
      <c r="K32" s="61">
        <f t="shared" si="10"/>
        <v>2520.6719999999996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87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8330.1790000000001</v>
      </c>
      <c r="D39" s="5">
        <f>+I19+(I19*$J$89)</f>
        <v>2048.0459999999998</v>
      </c>
      <c r="E39" s="5">
        <f>+E19+(E19*$J$89)</f>
        <v>2048.0459999999998</v>
      </c>
      <c r="F39" s="34">
        <f>+F19+(F19*$J$89)</f>
        <v>2048.0459999999998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8330.1790000000001</v>
      </c>
      <c r="D40" s="5">
        <f t="shared" si="11"/>
        <v>2048.0459999999998</v>
      </c>
      <c r="E40" s="5">
        <f t="shared" ref="E40:F40" si="12">+E20+(E20*$J$89)</f>
        <v>2048.0459999999998</v>
      </c>
      <c r="F40" s="34">
        <f t="shared" si="12"/>
        <v>2048.0459999999998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8330.1790000000001</v>
      </c>
      <c r="D41" s="5">
        <f t="shared" si="13"/>
        <v>2048.0459999999998</v>
      </c>
      <c r="E41" s="5">
        <f t="shared" ref="E41:F41" si="14">+E21+(E21*$J$89)</f>
        <v>2048.0459999999998</v>
      </c>
      <c r="F41" s="34">
        <f t="shared" si="14"/>
        <v>2048.0459999999998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8330.1790000000001</v>
      </c>
      <c r="D42" s="5">
        <f t="shared" si="15"/>
        <v>2048.0459999999998</v>
      </c>
      <c r="E42" s="5">
        <f t="shared" ref="E42:F42" si="16">+E22+(E22*$J$89)</f>
        <v>2048.0459999999998</v>
      </c>
      <c r="F42" s="34">
        <f t="shared" si="16"/>
        <v>2048.0459999999998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3611.61</v>
      </c>
      <c r="D53" s="5">
        <f t="shared" ref="D53:D58" si="22">+I63-(I63*$J$83)</f>
        <v>491.35500000000002</v>
      </c>
      <c r="E53" s="5">
        <f t="shared" ref="E53:F58" si="23">+J63</f>
        <v>1637.85</v>
      </c>
      <c r="F53" s="34">
        <f t="shared" si="23"/>
        <v>1637.85</v>
      </c>
      <c r="G53" s="20"/>
      <c r="H53" s="37">
        <f t="shared" ref="H53:H58" si="24">+H63</f>
        <v>3611.61</v>
      </c>
      <c r="I53" s="8">
        <f t="shared" ref="I53:I58" si="25">+I63-(I63*$J$84)</f>
        <v>982.70999999999992</v>
      </c>
      <c r="J53" s="8">
        <f t="shared" ref="J53:K58" si="26">+J63</f>
        <v>1637.85</v>
      </c>
      <c r="K53" s="61">
        <f t="shared" si="26"/>
        <v>1637.85</v>
      </c>
      <c r="L53" s="14"/>
    </row>
    <row r="54" spans="1:15" ht="20.100000000000001" customHeight="1" x14ac:dyDescent="0.3">
      <c r="B54" s="57" t="s">
        <v>11</v>
      </c>
      <c r="C54" s="5">
        <f t="shared" si="21"/>
        <v>3611.61</v>
      </c>
      <c r="D54" s="5">
        <f t="shared" si="22"/>
        <v>491.35500000000002</v>
      </c>
      <c r="E54" s="5">
        <f t="shared" si="23"/>
        <v>1637.85</v>
      </c>
      <c r="F54" s="34">
        <f t="shared" si="23"/>
        <v>1637.85</v>
      </c>
      <c r="G54" s="20"/>
      <c r="H54" s="37">
        <f t="shared" si="24"/>
        <v>3611.61</v>
      </c>
      <c r="I54" s="8">
        <f t="shared" si="25"/>
        <v>982.70999999999992</v>
      </c>
      <c r="J54" s="8">
        <f t="shared" si="26"/>
        <v>1637.85</v>
      </c>
      <c r="K54" s="61">
        <f t="shared" si="26"/>
        <v>1637.85</v>
      </c>
      <c r="L54" s="14"/>
    </row>
    <row r="55" spans="1:15" ht="20.100000000000001" customHeight="1" x14ac:dyDescent="0.3">
      <c r="B55" s="58" t="s">
        <v>12</v>
      </c>
      <c r="C55" s="5">
        <f t="shared" si="21"/>
        <v>3611.61</v>
      </c>
      <c r="D55" s="5">
        <f t="shared" si="22"/>
        <v>491.35500000000002</v>
      </c>
      <c r="E55" s="5">
        <f t="shared" si="23"/>
        <v>1637.85</v>
      </c>
      <c r="F55" s="34">
        <f t="shared" si="23"/>
        <v>1637.85</v>
      </c>
      <c r="G55" s="20"/>
      <c r="H55" s="37">
        <f t="shared" si="24"/>
        <v>3611.61</v>
      </c>
      <c r="I55" s="8">
        <f t="shared" si="25"/>
        <v>982.70999999999992</v>
      </c>
      <c r="J55" s="8">
        <f t="shared" si="26"/>
        <v>1637.85</v>
      </c>
      <c r="K55" s="61">
        <f t="shared" si="26"/>
        <v>1637.85</v>
      </c>
      <c r="L55" s="14"/>
    </row>
    <row r="56" spans="1:15" ht="20.100000000000001" customHeight="1" x14ac:dyDescent="0.3">
      <c r="B56" s="58" t="s">
        <v>13</v>
      </c>
      <c r="C56" s="5">
        <f t="shared" si="21"/>
        <v>3611.61</v>
      </c>
      <c r="D56" s="5">
        <f t="shared" si="22"/>
        <v>491.35500000000002</v>
      </c>
      <c r="E56" s="5">
        <f t="shared" si="23"/>
        <v>1637.85</v>
      </c>
      <c r="F56" s="34">
        <f t="shared" si="23"/>
        <v>1637.85</v>
      </c>
      <c r="G56" s="20"/>
      <c r="H56" s="37">
        <f t="shared" si="24"/>
        <v>3611.61</v>
      </c>
      <c r="I56" s="8">
        <f t="shared" si="25"/>
        <v>982.70999999999992</v>
      </c>
      <c r="J56" s="8">
        <f t="shared" si="26"/>
        <v>1637.85</v>
      </c>
      <c r="K56" s="61">
        <f t="shared" si="26"/>
        <v>1637.85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3611.61</v>
      </c>
      <c r="D63" s="5">
        <f t="shared" ref="D63:D68" si="28">+I63-(I63*$J$85)</f>
        <v>1392.1724999999999</v>
      </c>
      <c r="E63" s="5">
        <f t="shared" ref="E63:F68" si="29">+J63</f>
        <v>1637.85</v>
      </c>
      <c r="F63" s="34">
        <f t="shared" si="29"/>
        <v>1637.85</v>
      </c>
      <c r="G63" s="20"/>
      <c r="H63" s="37">
        <v>3611.61</v>
      </c>
      <c r="I63" s="8">
        <v>1637.85</v>
      </c>
      <c r="J63" s="8">
        <v>1637.85</v>
      </c>
      <c r="K63" s="61">
        <v>1637.85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3611.61</v>
      </c>
      <c r="D64" s="5">
        <f t="shared" si="28"/>
        <v>1392.1724999999999</v>
      </c>
      <c r="E64" s="5">
        <f t="shared" si="29"/>
        <v>1637.85</v>
      </c>
      <c r="F64" s="34">
        <f t="shared" si="29"/>
        <v>1637.85</v>
      </c>
      <c r="G64" s="20"/>
      <c r="H64" s="37">
        <v>3611.61</v>
      </c>
      <c r="I64" s="8">
        <v>1637.85</v>
      </c>
      <c r="J64" s="8">
        <v>1637.85</v>
      </c>
      <c r="K64" s="61">
        <v>1637.85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3611.61</v>
      </c>
      <c r="D65" s="5">
        <f t="shared" si="28"/>
        <v>1392.1724999999999</v>
      </c>
      <c r="E65" s="5">
        <f t="shared" si="29"/>
        <v>1637.85</v>
      </c>
      <c r="F65" s="34">
        <f t="shared" si="29"/>
        <v>1637.85</v>
      </c>
      <c r="G65" s="20"/>
      <c r="H65" s="37">
        <v>3611.61</v>
      </c>
      <c r="I65" s="8">
        <v>1637.85</v>
      </c>
      <c r="J65" s="8">
        <v>1637.85</v>
      </c>
      <c r="K65" s="61">
        <v>1637.85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3611.61</v>
      </c>
      <c r="D66" s="5">
        <f t="shared" si="28"/>
        <v>1392.1724999999999</v>
      </c>
      <c r="E66" s="5">
        <f t="shared" si="29"/>
        <v>1637.85</v>
      </c>
      <c r="F66" s="34">
        <f t="shared" si="29"/>
        <v>1637.85</v>
      </c>
      <c r="G66" s="20"/>
      <c r="H66" s="37">
        <v>3611.61</v>
      </c>
      <c r="I66" s="8">
        <v>1637.85</v>
      </c>
      <c r="J66" s="8">
        <v>1637.85</v>
      </c>
      <c r="K66" s="61">
        <v>1637.85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5417.415</v>
      </c>
      <c r="D73" s="5">
        <f t="shared" si="30"/>
        <v>2456.7749999999996</v>
      </c>
      <c r="E73" s="5">
        <f t="shared" si="30"/>
        <v>2456.7749999999996</v>
      </c>
      <c r="F73" s="34">
        <f t="shared" si="30"/>
        <v>2456.7749999999996</v>
      </c>
      <c r="G73" s="20"/>
      <c r="H73" s="37">
        <f t="shared" ref="H73:K78" si="31">+H63+(H63*$J$88)</f>
        <v>5778.576</v>
      </c>
      <c r="I73" s="8">
        <f t="shared" si="31"/>
        <v>2620.56</v>
      </c>
      <c r="J73" s="8">
        <f t="shared" si="31"/>
        <v>2620.56</v>
      </c>
      <c r="K73" s="61">
        <f t="shared" si="31"/>
        <v>2620.56</v>
      </c>
      <c r="L73" s="14"/>
    </row>
    <row r="74" spans="1:15" ht="20.100000000000001" customHeight="1" x14ac:dyDescent="0.3">
      <c r="B74" s="57" t="s">
        <v>11</v>
      </c>
      <c r="C74" s="5">
        <f t="shared" si="30"/>
        <v>5417.415</v>
      </c>
      <c r="D74" s="5">
        <f t="shared" si="30"/>
        <v>2456.7749999999996</v>
      </c>
      <c r="E74" s="5">
        <f t="shared" si="30"/>
        <v>2456.7749999999996</v>
      </c>
      <c r="F74" s="34">
        <f t="shared" si="30"/>
        <v>2456.7749999999996</v>
      </c>
      <c r="G74" s="20"/>
      <c r="H74" s="37">
        <f t="shared" si="31"/>
        <v>5778.576</v>
      </c>
      <c r="I74" s="8">
        <f t="shared" si="31"/>
        <v>2620.56</v>
      </c>
      <c r="J74" s="8">
        <f t="shared" si="31"/>
        <v>2620.56</v>
      </c>
      <c r="K74" s="61">
        <f t="shared" si="31"/>
        <v>2620.56</v>
      </c>
      <c r="L74" s="14"/>
    </row>
    <row r="75" spans="1:15" ht="20.100000000000001" customHeight="1" x14ac:dyDescent="0.3">
      <c r="B75" s="58" t="s">
        <v>12</v>
      </c>
      <c r="C75" s="5">
        <f t="shared" si="30"/>
        <v>5417.415</v>
      </c>
      <c r="D75" s="5">
        <f t="shared" si="30"/>
        <v>2456.7749999999996</v>
      </c>
      <c r="E75" s="5">
        <f t="shared" si="30"/>
        <v>2456.7749999999996</v>
      </c>
      <c r="F75" s="34">
        <f t="shared" si="30"/>
        <v>2456.7749999999996</v>
      </c>
      <c r="G75" s="20"/>
      <c r="H75" s="37">
        <f t="shared" si="31"/>
        <v>5778.576</v>
      </c>
      <c r="I75" s="8">
        <f t="shared" si="31"/>
        <v>2620.56</v>
      </c>
      <c r="J75" s="8">
        <f t="shared" si="31"/>
        <v>2620.56</v>
      </c>
      <c r="K75" s="61">
        <f t="shared" si="31"/>
        <v>2620.56</v>
      </c>
      <c r="L75" s="14"/>
    </row>
    <row r="76" spans="1:15" ht="20.100000000000001" customHeight="1" x14ac:dyDescent="0.3">
      <c r="B76" s="58" t="s">
        <v>13</v>
      </c>
      <c r="C76" s="5">
        <f t="shared" si="30"/>
        <v>5417.415</v>
      </c>
      <c r="D76" s="5">
        <f t="shared" si="30"/>
        <v>2456.7749999999996</v>
      </c>
      <c r="E76" s="5">
        <f t="shared" si="30"/>
        <v>2456.7749999999996</v>
      </c>
      <c r="F76" s="34">
        <f t="shared" si="30"/>
        <v>2456.7749999999996</v>
      </c>
      <c r="G76" s="20"/>
      <c r="H76" s="37">
        <f t="shared" si="31"/>
        <v>5778.576</v>
      </c>
      <c r="I76" s="8">
        <f t="shared" si="31"/>
        <v>2620.56</v>
      </c>
      <c r="J76" s="8">
        <f t="shared" si="31"/>
        <v>2620.56</v>
      </c>
      <c r="K76" s="61">
        <f t="shared" si="31"/>
        <v>2620.56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88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4695.0929999999998</v>
      </c>
      <c r="D83" s="5">
        <f t="shared" si="32"/>
        <v>2129.2049999999999</v>
      </c>
      <c r="E83" s="5">
        <f t="shared" si="32"/>
        <v>2129.2049999999999</v>
      </c>
      <c r="F83" s="34">
        <f t="shared" si="32"/>
        <v>2129.2049999999999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4695.0929999999998</v>
      </c>
      <c r="D84" s="5">
        <f t="shared" si="32"/>
        <v>2129.2049999999999</v>
      </c>
      <c r="E84" s="5">
        <f t="shared" si="32"/>
        <v>2129.2049999999999</v>
      </c>
      <c r="F84" s="34">
        <f t="shared" si="32"/>
        <v>2129.2049999999999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4695.0929999999998</v>
      </c>
      <c r="D85" s="5">
        <f t="shared" si="32"/>
        <v>2129.2049999999999</v>
      </c>
      <c r="E85" s="5">
        <f t="shared" si="32"/>
        <v>2129.2049999999999</v>
      </c>
      <c r="F85" s="34">
        <f t="shared" si="32"/>
        <v>2129.2049999999999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4695.0929999999998</v>
      </c>
      <c r="D86" s="5">
        <f t="shared" si="32"/>
        <v>2129.2049999999999</v>
      </c>
      <c r="E86" s="5">
        <f t="shared" si="32"/>
        <v>2129.2049999999999</v>
      </c>
      <c r="F86" s="34">
        <f t="shared" si="32"/>
        <v>2129.2049999999999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26.08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140.54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D9:J14 D19:D24 D53:I58 D63:D68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6B13-8F7C-41C8-987E-6E03BCA60F99}">
  <sheetPr>
    <tabColor rgb="FF0070C0"/>
    <pageSetUpPr fitToPage="1"/>
  </sheetPr>
  <dimension ref="A1:P95"/>
  <sheetViews>
    <sheetView showGridLines="0" topLeftCell="A82" zoomScale="83" zoomScaleNormal="83" workbookViewId="0">
      <selection activeCell="H64" sqref="H64:K66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90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7</v>
      </c>
      <c r="E8" s="110" t="s">
        <v>8</v>
      </c>
      <c r="F8" s="111" t="s">
        <v>9</v>
      </c>
      <c r="G8" s="43"/>
      <c r="H8" s="145"/>
      <c r="I8" s="110" t="s">
        <v>7</v>
      </c>
      <c r="J8" s="110" t="s">
        <v>8</v>
      </c>
      <c r="K8" s="112" t="s">
        <v>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8009.68</v>
      </c>
      <c r="D9" s="5">
        <f t="shared" ref="D9:D14" si="1">+I19-(I19*$I$83)</f>
        <v>501.02400000000011</v>
      </c>
      <c r="E9" s="5">
        <f t="shared" ref="E9:F14" si="2">+J19</f>
        <v>1670.0800000000002</v>
      </c>
      <c r="F9" s="34">
        <f t="shared" si="2"/>
        <v>1670.0800000000002</v>
      </c>
      <c r="G9" s="19"/>
      <c r="H9" s="37">
        <f t="shared" ref="H9:H14" si="3">+H19</f>
        <v>8009.68</v>
      </c>
      <c r="I9" s="8">
        <f t="shared" ref="I9:I14" si="4">+I19-(I19*$I$84)</f>
        <v>1002.048</v>
      </c>
      <c r="J9" s="8">
        <f t="shared" ref="J9:K14" si="5">+J19</f>
        <v>1670.0800000000002</v>
      </c>
      <c r="K9" s="61">
        <f t="shared" si="5"/>
        <v>1670.0800000000002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8009.68</v>
      </c>
      <c r="D10" s="5">
        <f t="shared" si="1"/>
        <v>501.02400000000011</v>
      </c>
      <c r="E10" s="5">
        <f t="shared" si="2"/>
        <v>1670.0800000000002</v>
      </c>
      <c r="F10" s="34">
        <f t="shared" si="2"/>
        <v>1670.0800000000002</v>
      </c>
      <c r="G10" s="19"/>
      <c r="H10" s="37">
        <f t="shared" si="3"/>
        <v>8009.68</v>
      </c>
      <c r="I10" s="8">
        <f t="shared" si="4"/>
        <v>1002.048</v>
      </c>
      <c r="J10" s="8">
        <f t="shared" si="5"/>
        <v>1670.0800000000002</v>
      </c>
      <c r="K10" s="61">
        <f t="shared" si="5"/>
        <v>1670.0800000000002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8009.68</v>
      </c>
      <c r="D11" s="5">
        <f t="shared" si="1"/>
        <v>501.02400000000011</v>
      </c>
      <c r="E11" s="5">
        <f t="shared" si="2"/>
        <v>1670.0800000000002</v>
      </c>
      <c r="F11" s="34">
        <f t="shared" si="2"/>
        <v>1670.0800000000002</v>
      </c>
      <c r="G11" s="19"/>
      <c r="H11" s="37">
        <f t="shared" si="3"/>
        <v>8009.68</v>
      </c>
      <c r="I11" s="8">
        <f t="shared" si="4"/>
        <v>1002.048</v>
      </c>
      <c r="J11" s="8">
        <f t="shared" si="5"/>
        <v>1670.0800000000002</v>
      </c>
      <c r="K11" s="61">
        <f t="shared" si="5"/>
        <v>1670.0800000000002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8009.68</v>
      </c>
      <c r="D12" s="5">
        <f t="shared" si="1"/>
        <v>501.02400000000011</v>
      </c>
      <c r="E12" s="5">
        <f t="shared" si="2"/>
        <v>1670.0800000000002</v>
      </c>
      <c r="F12" s="34">
        <f t="shared" si="2"/>
        <v>1670.0800000000002</v>
      </c>
      <c r="G12" s="19"/>
      <c r="H12" s="37">
        <f t="shared" si="3"/>
        <v>8009.68</v>
      </c>
      <c r="I12" s="8">
        <f t="shared" si="4"/>
        <v>1002.048</v>
      </c>
      <c r="J12" s="8">
        <f t="shared" si="5"/>
        <v>1670.0800000000002</v>
      </c>
      <c r="K12" s="61">
        <f t="shared" si="5"/>
        <v>1670.0800000000002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7</v>
      </c>
      <c r="E18" s="110" t="s">
        <v>8</v>
      </c>
      <c r="F18" s="111" t="s">
        <v>9</v>
      </c>
      <c r="G18" s="28"/>
      <c r="H18" s="145"/>
      <c r="I18" s="110" t="s">
        <v>7</v>
      </c>
      <c r="J18" s="110" t="s">
        <v>8</v>
      </c>
      <c r="K18" s="112" t="s">
        <v>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8009.68</v>
      </c>
      <c r="D19" s="5">
        <f t="shared" ref="D19:D24" si="7">+I19-(I19*$I$85)</f>
        <v>1419.5680000000002</v>
      </c>
      <c r="E19" s="5">
        <f t="shared" ref="E19:F24" si="8">+J19</f>
        <v>1670.0800000000002</v>
      </c>
      <c r="F19" s="34">
        <f t="shared" si="8"/>
        <v>1670.0800000000002</v>
      </c>
      <c r="G19" s="19"/>
      <c r="H19" s="37">
        <v>8009.68</v>
      </c>
      <c r="I19" s="8">
        <v>1670.0800000000002</v>
      </c>
      <c r="J19" s="8">
        <v>1670.0800000000002</v>
      </c>
      <c r="K19" s="61">
        <v>1670.0800000000002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8009.68</v>
      </c>
      <c r="D20" s="5">
        <f t="shared" si="7"/>
        <v>1419.5680000000002</v>
      </c>
      <c r="E20" s="5">
        <f t="shared" si="8"/>
        <v>1670.0800000000002</v>
      </c>
      <c r="F20" s="34">
        <f t="shared" si="8"/>
        <v>1670.0800000000002</v>
      </c>
      <c r="G20" s="19"/>
      <c r="H20" s="37">
        <v>8009.68</v>
      </c>
      <c r="I20" s="8">
        <v>1670.0800000000002</v>
      </c>
      <c r="J20" s="8">
        <v>1670.0800000000002</v>
      </c>
      <c r="K20" s="61">
        <v>1670.0800000000002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8009.68</v>
      </c>
      <c r="D21" s="5">
        <f t="shared" si="7"/>
        <v>1419.5680000000002</v>
      </c>
      <c r="E21" s="5">
        <f t="shared" si="8"/>
        <v>1670.0800000000002</v>
      </c>
      <c r="F21" s="34">
        <f t="shared" si="8"/>
        <v>1670.0800000000002</v>
      </c>
      <c r="G21" s="19"/>
      <c r="H21" s="37">
        <v>8009.68</v>
      </c>
      <c r="I21" s="8">
        <v>1670.0800000000002</v>
      </c>
      <c r="J21" s="8">
        <v>1670.0800000000002</v>
      </c>
      <c r="K21" s="61">
        <v>1670.0800000000002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8009.68</v>
      </c>
      <c r="D22" s="5">
        <f t="shared" si="7"/>
        <v>1419.5680000000002</v>
      </c>
      <c r="E22" s="5">
        <f t="shared" si="8"/>
        <v>1670.0800000000002</v>
      </c>
      <c r="F22" s="34">
        <f t="shared" si="8"/>
        <v>1670.0800000000002</v>
      </c>
      <c r="G22" s="19"/>
      <c r="H22" s="37">
        <v>8009.68</v>
      </c>
      <c r="I22" s="8">
        <v>1670.0800000000002</v>
      </c>
      <c r="J22" s="8">
        <v>1670.0800000000002</v>
      </c>
      <c r="K22" s="61">
        <v>1670.0800000000002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7</v>
      </c>
      <c r="E28" s="110" t="s">
        <v>8</v>
      </c>
      <c r="F28" s="111" t="s">
        <v>9</v>
      </c>
      <c r="G28" s="28"/>
      <c r="H28" s="145"/>
      <c r="I28" s="110" t="s">
        <v>7</v>
      </c>
      <c r="J28" s="110" t="s">
        <v>8</v>
      </c>
      <c r="K28" s="112" t="s">
        <v>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12014.52</v>
      </c>
      <c r="D29" s="5">
        <f t="shared" si="9"/>
        <v>2505.1200000000003</v>
      </c>
      <c r="E29" s="5">
        <f t="shared" si="9"/>
        <v>2505.1200000000003</v>
      </c>
      <c r="F29" s="34">
        <f t="shared" si="9"/>
        <v>2505.1200000000003</v>
      </c>
      <c r="G29" s="19"/>
      <c r="H29" s="37">
        <f t="shared" ref="H29:K34" si="10">+H19+(H19*$J$88)</f>
        <v>12815.488000000001</v>
      </c>
      <c r="I29" s="8">
        <f t="shared" si="10"/>
        <v>2672.1280000000002</v>
      </c>
      <c r="J29" s="8">
        <f t="shared" si="10"/>
        <v>2672.1280000000002</v>
      </c>
      <c r="K29" s="61">
        <f t="shared" si="10"/>
        <v>2672.1280000000002</v>
      </c>
      <c r="L29" s="14"/>
    </row>
    <row r="30" spans="2:15" ht="20.100000000000001" customHeight="1" x14ac:dyDescent="0.3">
      <c r="B30" s="57" t="s">
        <v>11</v>
      </c>
      <c r="C30" s="5">
        <f t="shared" si="9"/>
        <v>12014.52</v>
      </c>
      <c r="D30" s="5">
        <f t="shared" si="9"/>
        <v>2505.1200000000003</v>
      </c>
      <c r="E30" s="5">
        <f t="shared" si="9"/>
        <v>2505.1200000000003</v>
      </c>
      <c r="F30" s="34">
        <f t="shared" si="9"/>
        <v>2505.1200000000003</v>
      </c>
      <c r="G30" s="19"/>
      <c r="H30" s="37">
        <f t="shared" si="10"/>
        <v>12815.488000000001</v>
      </c>
      <c r="I30" s="8">
        <f t="shared" si="10"/>
        <v>2672.1280000000002</v>
      </c>
      <c r="J30" s="8">
        <f t="shared" si="10"/>
        <v>2672.1280000000002</v>
      </c>
      <c r="K30" s="61">
        <f t="shared" si="10"/>
        <v>2672.1280000000002</v>
      </c>
      <c r="L30" s="14"/>
    </row>
    <row r="31" spans="2:15" ht="20.100000000000001" customHeight="1" x14ac:dyDescent="0.3">
      <c r="B31" s="58" t="s">
        <v>12</v>
      </c>
      <c r="C31" s="5">
        <f t="shared" si="9"/>
        <v>12014.52</v>
      </c>
      <c r="D31" s="5">
        <f t="shared" si="9"/>
        <v>2505.1200000000003</v>
      </c>
      <c r="E31" s="5">
        <f t="shared" si="9"/>
        <v>2505.1200000000003</v>
      </c>
      <c r="F31" s="34">
        <f t="shared" si="9"/>
        <v>2505.1200000000003</v>
      </c>
      <c r="G31" s="19"/>
      <c r="H31" s="37">
        <f t="shared" si="10"/>
        <v>12815.488000000001</v>
      </c>
      <c r="I31" s="8">
        <f t="shared" si="10"/>
        <v>2672.1280000000002</v>
      </c>
      <c r="J31" s="8">
        <f t="shared" si="10"/>
        <v>2672.1280000000002</v>
      </c>
      <c r="K31" s="61">
        <f t="shared" si="10"/>
        <v>2672.1280000000002</v>
      </c>
      <c r="L31" s="14"/>
    </row>
    <row r="32" spans="2:15" ht="20.100000000000001" customHeight="1" x14ac:dyDescent="0.3">
      <c r="B32" s="58" t="s">
        <v>13</v>
      </c>
      <c r="C32" s="5">
        <f t="shared" si="9"/>
        <v>12014.52</v>
      </c>
      <c r="D32" s="5">
        <f t="shared" si="9"/>
        <v>2505.1200000000003</v>
      </c>
      <c r="E32" s="5">
        <f t="shared" si="9"/>
        <v>2505.1200000000003</v>
      </c>
      <c r="F32" s="34">
        <f t="shared" si="9"/>
        <v>2505.1200000000003</v>
      </c>
      <c r="G32" s="19"/>
      <c r="H32" s="37">
        <f t="shared" si="10"/>
        <v>12815.488000000001</v>
      </c>
      <c r="I32" s="8">
        <f t="shared" si="10"/>
        <v>2672.1280000000002</v>
      </c>
      <c r="J32" s="8">
        <f t="shared" si="10"/>
        <v>2672.1280000000002</v>
      </c>
      <c r="K32" s="61">
        <f t="shared" si="10"/>
        <v>2672.1280000000002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91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7</v>
      </c>
      <c r="E38" s="110" t="s">
        <v>8</v>
      </c>
      <c r="F38" s="116" t="s">
        <v>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10412.584000000001</v>
      </c>
      <c r="D39" s="5">
        <f>+I19+(I19*$J$89)</f>
        <v>2171.1040000000003</v>
      </c>
      <c r="E39" s="5">
        <f>+J19+(J19*$J$89)</f>
        <v>2171.1040000000003</v>
      </c>
      <c r="F39" s="34">
        <f>+K19+(K19*$J$89)</f>
        <v>2171.1040000000003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F40" si="11">+H20+(H20*$J$89)</f>
        <v>10412.584000000001</v>
      </c>
      <c r="D40" s="5">
        <f t="shared" si="11"/>
        <v>2171.1040000000003</v>
      </c>
      <c r="E40" s="5">
        <f t="shared" si="11"/>
        <v>2171.1040000000003</v>
      </c>
      <c r="F40" s="34">
        <f t="shared" si="11"/>
        <v>2171.1040000000003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F41" si="12">+H21+(H21*$J$89)</f>
        <v>10412.584000000001</v>
      </c>
      <c r="D41" s="5">
        <f t="shared" si="12"/>
        <v>2171.1040000000003</v>
      </c>
      <c r="E41" s="5">
        <f t="shared" si="12"/>
        <v>2171.1040000000003</v>
      </c>
      <c r="F41" s="34">
        <f t="shared" si="12"/>
        <v>2171.1040000000003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F42" si="13">+H22+(H22*$J$89)</f>
        <v>10412.584000000001</v>
      </c>
      <c r="D42" s="5">
        <f t="shared" si="13"/>
        <v>2171.1040000000003</v>
      </c>
      <c r="E42" s="5">
        <f t="shared" si="13"/>
        <v>2171.1040000000003</v>
      </c>
      <c r="F42" s="34">
        <f t="shared" si="13"/>
        <v>2171.1040000000003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>+H23+(H23*$J$89)</f>
        <v>0</v>
      </c>
      <c r="D43" s="5">
        <f>+I23+(I23*$J$89)</f>
        <v>0</v>
      </c>
      <c r="E43" s="5">
        <f>+J23+(J23*$J$89)</f>
        <v>0</v>
      </c>
      <c r="F43" s="34">
        <f>+K23+(K23*$J$89)</f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" si="14">+H24+(H24*$J$89)</f>
        <v>0</v>
      </c>
      <c r="D44" s="35">
        <f t="shared" ref="D44" si="15">+I24+(I24*$J$89)</f>
        <v>0</v>
      </c>
      <c r="E44" s="35">
        <f t="shared" ref="E44" si="16">+J24+(J24*$J$89)</f>
        <v>0</v>
      </c>
      <c r="F44" s="36">
        <f t="shared" ref="F44" si="17">+K24+(K24*$J$89)</f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7</v>
      </c>
      <c r="E52" s="110" t="s">
        <v>8</v>
      </c>
      <c r="F52" s="111" t="s">
        <v>9</v>
      </c>
      <c r="G52" s="48"/>
      <c r="H52" s="145"/>
      <c r="I52" s="110" t="s">
        <v>7</v>
      </c>
      <c r="J52" s="110" t="s">
        <v>8</v>
      </c>
      <c r="K52" s="112" t="s">
        <v>9</v>
      </c>
      <c r="L52" s="22"/>
    </row>
    <row r="53" spans="1:15" ht="20.100000000000001" customHeight="1" x14ac:dyDescent="0.3">
      <c r="B53" s="57" t="s">
        <v>10</v>
      </c>
      <c r="C53" s="5">
        <f t="shared" ref="C53:C58" si="18">+H63</f>
        <v>3653.31</v>
      </c>
      <c r="D53" s="5">
        <f t="shared" ref="D53:D58" si="19">+I63-(I63*$J$83)</f>
        <v>870.02400000000011</v>
      </c>
      <c r="E53" s="5">
        <f t="shared" ref="E53:F58" si="20">+J63</f>
        <v>2900.08</v>
      </c>
      <c r="F53" s="34">
        <f t="shared" si="20"/>
        <v>2900.08</v>
      </c>
      <c r="G53" s="20"/>
      <c r="H53" s="37">
        <f t="shared" ref="H53:H58" si="21">+H63</f>
        <v>3653.31</v>
      </c>
      <c r="I53" s="8">
        <f t="shared" ref="I53:I58" si="22">+I63-(I63*$J$84)</f>
        <v>1740.048</v>
      </c>
      <c r="J53" s="8">
        <f t="shared" ref="J53:K58" si="23">+J63</f>
        <v>2900.08</v>
      </c>
      <c r="K53" s="61">
        <f t="shared" si="23"/>
        <v>2900.08</v>
      </c>
      <c r="L53" s="14"/>
    </row>
    <row r="54" spans="1:15" ht="20.100000000000001" customHeight="1" x14ac:dyDescent="0.3">
      <c r="B54" s="57" t="s">
        <v>11</v>
      </c>
      <c r="C54" s="5">
        <f t="shared" si="18"/>
        <v>3653.31</v>
      </c>
      <c r="D54" s="5">
        <f t="shared" si="19"/>
        <v>870.02400000000011</v>
      </c>
      <c r="E54" s="5">
        <f t="shared" si="20"/>
        <v>2900.08</v>
      </c>
      <c r="F54" s="34">
        <f t="shared" si="20"/>
        <v>2900.08</v>
      </c>
      <c r="G54" s="20"/>
      <c r="H54" s="37">
        <f t="shared" si="21"/>
        <v>3653.31</v>
      </c>
      <c r="I54" s="8">
        <f t="shared" si="22"/>
        <v>1740.048</v>
      </c>
      <c r="J54" s="8">
        <f t="shared" si="23"/>
        <v>2900.08</v>
      </c>
      <c r="K54" s="61">
        <f t="shared" si="23"/>
        <v>2900.08</v>
      </c>
      <c r="L54" s="14"/>
    </row>
    <row r="55" spans="1:15" ht="20.100000000000001" customHeight="1" x14ac:dyDescent="0.3">
      <c r="B55" s="58" t="s">
        <v>12</v>
      </c>
      <c r="C55" s="5">
        <f t="shared" si="18"/>
        <v>3653.31</v>
      </c>
      <c r="D55" s="5">
        <f t="shared" si="19"/>
        <v>870.02400000000011</v>
      </c>
      <c r="E55" s="5">
        <f t="shared" si="20"/>
        <v>2900.08</v>
      </c>
      <c r="F55" s="34">
        <f t="shared" si="20"/>
        <v>2900.08</v>
      </c>
      <c r="G55" s="20"/>
      <c r="H55" s="37">
        <f t="shared" si="21"/>
        <v>3653.31</v>
      </c>
      <c r="I55" s="8">
        <f t="shared" si="22"/>
        <v>1740.048</v>
      </c>
      <c r="J55" s="8">
        <f t="shared" si="23"/>
        <v>2900.08</v>
      </c>
      <c r="K55" s="61">
        <f t="shared" si="23"/>
        <v>2900.08</v>
      </c>
      <c r="L55" s="14"/>
    </row>
    <row r="56" spans="1:15" ht="20.100000000000001" customHeight="1" x14ac:dyDescent="0.3">
      <c r="B56" s="58" t="s">
        <v>13</v>
      </c>
      <c r="C56" s="5">
        <f t="shared" si="18"/>
        <v>3653.31</v>
      </c>
      <c r="D56" s="5">
        <f t="shared" si="19"/>
        <v>870.02400000000011</v>
      </c>
      <c r="E56" s="5">
        <f t="shared" si="20"/>
        <v>2900.08</v>
      </c>
      <c r="F56" s="34">
        <f t="shared" si="20"/>
        <v>2900.08</v>
      </c>
      <c r="G56" s="20"/>
      <c r="H56" s="37">
        <f t="shared" si="21"/>
        <v>3653.31</v>
      </c>
      <c r="I56" s="8">
        <f t="shared" si="22"/>
        <v>1740.048</v>
      </c>
      <c r="J56" s="8">
        <f t="shared" si="23"/>
        <v>2900.08</v>
      </c>
      <c r="K56" s="61">
        <f t="shared" si="23"/>
        <v>2900.08</v>
      </c>
      <c r="L56" s="14"/>
    </row>
    <row r="57" spans="1:15" ht="20.100000000000001" customHeight="1" x14ac:dyDescent="0.3">
      <c r="B57" s="58" t="s">
        <v>14</v>
      </c>
      <c r="C57" s="5">
        <f t="shared" si="18"/>
        <v>0</v>
      </c>
      <c r="D57" s="5">
        <f t="shared" si="19"/>
        <v>0</v>
      </c>
      <c r="E57" s="5">
        <f t="shared" si="20"/>
        <v>0</v>
      </c>
      <c r="F57" s="34">
        <f t="shared" si="20"/>
        <v>0</v>
      </c>
      <c r="G57" s="20"/>
      <c r="H57" s="37">
        <f t="shared" si="21"/>
        <v>0</v>
      </c>
      <c r="I57" s="8">
        <f t="shared" si="22"/>
        <v>0</v>
      </c>
      <c r="J57" s="8">
        <f t="shared" si="23"/>
        <v>0</v>
      </c>
      <c r="K57" s="61">
        <f t="shared" si="23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18"/>
        <v>0</v>
      </c>
      <c r="D58" s="35">
        <f t="shared" si="19"/>
        <v>0</v>
      </c>
      <c r="E58" s="35">
        <f t="shared" si="20"/>
        <v>0</v>
      </c>
      <c r="F58" s="36">
        <f t="shared" si="20"/>
        <v>0</v>
      </c>
      <c r="G58" s="20"/>
      <c r="H58" s="38">
        <f t="shared" si="21"/>
        <v>0</v>
      </c>
      <c r="I58" s="39">
        <f t="shared" si="22"/>
        <v>0</v>
      </c>
      <c r="J58" s="39">
        <f t="shared" si="23"/>
        <v>0</v>
      </c>
      <c r="K58" s="62">
        <f t="shared" si="23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7</v>
      </c>
      <c r="E62" s="110" t="s">
        <v>8</v>
      </c>
      <c r="F62" s="111" t="s">
        <v>9</v>
      </c>
      <c r="G62" s="48"/>
      <c r="H62" s="145"/>
      <c r="I62" s="110" t="s">
        <v>7</v>
      </c>
      <c r="J62" s="110" t="s">
        <v>8</v>
      </c>
      <c r="K62" s="112" t="s">
        <v>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4">+H63</f>
        <v>3653.31</v>
      </c>
      <c r="D63" s="5">
        <f t="shared" ref="D63:D68" si="25">+I63-(I63*$J$85)</f>
        <v>2465.0679999999998</v>
      </c>
      <c r="E63" s="5">
        <f t="shared" ref="E63:F68" si="26">+J63</f>
        <v>2900.08</v>
      </c>
      <c r="F63" s="34">
        <f t="shared" si="26"/>
        <v>2900.08</v>
      </c>
      <c r="G63" s="20"/>
      <c r="H63" s="37">
        <v>3653.31</v>
      </c>
      <c r="I63" s="8">
        <v>2900.08</v>
      </c>
      <c r="J63" s="8">
        <v>2900.08</v>
      </c>
      <c r="K63" s="61">
        <v>2900.08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4"/>
        <v>3653.31</v>
      </c>
      <c r="D64" s="5">
        <f t="shared" si="25"/>
        <v>2465.0679999999998</v>
      </c>
      <c r="E64" s="5">
        <f t="shared" si="26"/>
        <v>2900.08</v>
      </c>
      <c r="F64" s="34">
        <f t="shared" si="26"/>
        <v>2900.08</v>
      </c>
      <c r="G64" s="20"/>
      <c r="H64" s="37">
        <v>3653.31</v>
      </c>
      <c r="I64" s="8">
        <v>2900.08</v>
      </c>
      <c r="J64" s="8">
        <v>2900.08</v>
      </c>
      <c r="K64" s="61">
        <v>2900.08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4"/>
        <v>3653.31</v>
      </c>
      <c r="D65" s="5">
        <f t="shared" si="25"/>
        <v>2465.0679999999998</v>
      </c>
      <c r="E65" s="5">
        <f t="shared" si="26"/>
        <v>2900.08</v>
      </c>
      <c r="F65" s="34">
        <f t="shared" si="26"/>
        <v>2900.08</v>
      </c>
      <c r="G65" s="20"/>
      <c r="H65" s="37">
        <v>3653.31</v>
      </c>
      <c r="I65" s="8">
        <v>2900.08</v>
      </c>
      <c r="J65" s="8">
        <v>2900.08</v>
      </c>
      <c r="K65" s="61">
        <v>2900.08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4"/>
        <v>3653.31</v>
      </c>
      <c r="D66" s="5">
        <f t="shared" si="25"/>
        <v>2465.0679999999998</v>
      </c>
      <c r="E66" s="5">
        <f t="shared" si="26"/>
        <v>2900.08</v>
      </c>
      <c r="F66" s="34">
        <f t="shared" si="26"/>
        <v>2900.08</v>
      </c>
      <c r="G66" s="20"/>
      <c r="H66" s="37">
        <v>3653.31</v>
      </c>
      <c r="I66" s="8">
        <v>2900.08</v>
      </c>
      <c r="J66" s="8">
        <v>2900.08</v>
      </c>
      <c r="K66" s="61">
        <v>2900.08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4"/>
        <v>0</v>
      </c>
      <c r="D67" s="5">
        <f t="shared" si="25"/>
        <v>0</v>
      </c>
      <c r="E67" s="5">
        <f t="shared" si="26"/>
        <v>0</v>
      </c>
      <c r="F67" s="34">
        <f t="shared" si="26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4"/>
        <v>0</v>
      </c>
      <c r="D68" s="35">
        <f t="shared" si="25"/>
        <v>0</v>
      </c>
      <c r="E68" s="35">
        <f t="shared" si="26"/>
        <v>0</v>
      </c>
      <c r="F68" s="36">
        <f t="shared" si="26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7</v>
      </c>
      <c r="E72" s="110" t="s">
        <v>8</v>
      </c>
      <c r="F72" s="111" t="s">
        <v>9</v>
      </c>
      <c r="G72" s="51"/>
      <c r="H72" s="145"/>
      <c r="I72" s="110" t="s">
        <v>7</v>
      </c>
      <c r="J72" s="110" t="s">
        <v>8</v>
      </c>
      <c r="K72" s="112" t="s">
        <v>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27">+H63+(H63*$J$87)</f>
        <v>5479.9650000000001</v>
      </c>
      <c r="D73" s="5">
        <f t="shared" si="27"/>
        <v>4350.12</v>
      </c>
      <c r="E73" s="5">
        <f t="shared" si="27"/>
        <v>4350.12</v>
      </c>
      <c r="F73" s="34">
        <f t="shared" si="27"/>
        <v>4350.12</v>
      </c>
      <c r="G73" s="20"/>
      <c r="H73" s="37">
        <f t="shared" ref="H73:K78" si="28">+H63+(H63*$J$88)</f>
        <v>5845.2960000000003</v>
      </c>
      <c r="I73" s="8">
        <f t="shared" si="28"/>
        <v>4640.1279999999997</v>
      </c>
      <c r="J73" s="8">
        <f t="shared" si="28"/>
        <v>4640.1279999999997</v>
      </c>
      <c r="K73" s="61">
        <f t="shared" si="28"/>
        <v>4640.1279999999997</v>
      </c>
      <c r="L73" s="14"/>
    </row>
    <row r="74" spans="1:15" ht="20.100000000000001" customHeight="1" x14ac:dyDescent="0.3">
      <c r="B74" s="57" t="s">
        <v>11</v>
      </c>
      <c r="C74" s="5">
        <f t="shared" si="27"/>
        <v>5479.9650000000001</v>
      </c>
      <c r="D74" s="5">
        <f t="shared" si="27"/>
        <v>4350.12</v>
      </c>
      <c r="E74" s="5">
        <f t="shared" si="27"/>
        <v>4350.12</v>
      </c>
      <c r="F74" s="34">
        <f t="shared" si="27"/>
        <v>4350.12</v>
      </c>
      <c r="G74" s="20"/>
      <c r="H74" s="37">
        <f t="shared" si="28"/>
        <v>5845.2960000000003</v>
      </c>
      <c r="I74" s="8">
        <f t="shared" si="28"/>
        <v>4640.1279999999997</v>
      </c>
      <c r="J74" s="8">
        <f t="shared" si="28"/>
        <v>4640.1279999999997</v>
      </c>
      <c r="K74" s="61">
        <f t="shared" si="28"/>
        <v>4640.1279999999997</v>
      </c>
      <c r="L74" s="14"/>
    </row>
    <row r="75" spans="1:15" ht="20.100000000000001" customHeight="1" x14ac:dyDescent="0.3">
      <c r="B75" s="58" t="s">
        <v>12</v>
      </c>
      <c r="C75" s="5">
        <f t="shared" si="27"/>
        <v>5479.9650000000001</v>
      </c>
      <c r="D75" s="5">
        <f t="shared" si="27"/>
        <v>4350.12</v>
      </c>
      <c r="E75" s="5">
        <f t="shared" si="27"/>
        <v>4350.12</v>
      </c>
      <c r="F75" s="34">
        <f t="shared" si="27"/>
        <v>4350.12</v>
      </c>
      <c r="G75" s="20"/>
      <c r="H75" s="37">
        <f t="shared" si="28"/>
        <v>5845.2960000000003</v>
      </c>
      <c r="I75" s="8">
        <f t="shared" si="28"/>
        <v>4640.1279999999997</v>
      </c>
      <c r="J75" s="8">
        <f t="shared" si="28"/>
        <v>4640.1279999999997</v>
      </c>
      <c r="K75" s="61">
        <f t="shared" si="28"/>
        <v>4640.1279999999997</v>
      </c>
      <c r="L75" s="14"/>
    </row>
    <row r="76" spans="1:15" ht="20.100000000000001" customHeight="1" x14ac:dyDescent="0.3">
      <c r="B76" s="58" t="s">
        <v>13</v>
      </c>
      <c r="C76" s="5">
        <f t="shared" si="27"/>
        <v>5479.9650000000001</v>
      </c>
      <c r="D76" s="5">
        <f t="shared" si="27"/>
        <v>4350.12</v>
      </c>
      <c r="E76" s="5">
        <f t="shared" si="27"/>
        <v>4350.12</v>
      </c>
      <c r="F76" s="34">
        <f t="shared" si="27"/>
        <v>4350.12</v>
      </c>
      <c r="G76" s="20"/>
      <c r="H76" s="37">
        <f t="shared" si="28"/>
        <v>5845.2960000000003</v>
      </c>
      <c r="I76" s="8">
        <f t="shared" si="28"/>
        <v>4640.1279999999997</v>
      </c>
      <c r="J76" s="8">
        <f t="shared" si="28"/>
        <v>4640.1279999999997</v>
      </c>
      <c r="K76" s="61">
        <f t="shared" si="28"/>
        <v>4640.1279999999997</v>
      </c>
      <c r="L76" s="14"/>
    </row>
    <row r="77" spans="1:15" ht="20.100000000000001" customHeight="1" x14ac:dyDescent="0.3">
      <c r="B77" s="58" t="s">
        <v>14</v>
      </c>
      <c r="C77" s="5">
        <f t="shared" si="27"/>
        <v>0</v>
      </c>
      <c r="D77" s="5">
        <f t="shared" si="27"/>
        <v>0</v>
      </c>
      <c r="E77" s="5">
        <f t="shared" si="27"/>
        <v>0</v>
      </c>
      <c r="F77" s="34">
        <f t="shared" si="27"/>
        <v>0</v>
      </c>
      <c r="G77" s="20"/>
      <c r="H77" s="37">
        <f t="shared" si="28"/>
        <v>0</v>
      </c>
      <c r="I77" s="8">
        <f t="shared" si="28"/>
        <v>0</v>
      </c>
      <c r="J77" s="8">
        <f t="shared" si="28"/>
        <v>0</v>
      </c>
      <c r="K77" s="61">
        <f t="shared" si="28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27"/>
        <v>0</v>
      </c>
      <c r="D78" s="35">
        <f t="shared" si="27"/>
        <v>0</v>
      </c>
      <c r="E78" s="35">
        <f t="shared" si="27"/>
        <v>0</v>
      </c>
      <c r="F78" s="36">
        <f t="shared" si="27"/>
        <v>0</v>
      </c>
      <c r="G78" s="20"/>
      <c r="H78" s="38">
        <f t="shared" si="28"/>
        <v>0</v>
      </c>
      <c r="I78" s="39">
        <f t="shared" si="28"/>
        <v>0</v>
      </c>
      <c r="J78" s="39">
        <f t="shared" si="28"/>
        <v>0</v>
      </c>
      <c r="K78" s="62">
        <f t="shared" si="28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89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7</v>
      </c>
      <c r="E82" s="110" t="s">
        <v>8</v>
      </c>
      <c r="F82" s="111" t="s">
        <v>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29">+H63+(H63*$J$89)</f>
        <v>4749.3029999999999</v>
      </c>
      <c r="D83" s="5">
        <f t="shared" si="29"/>
        <v>3770.1039999999998</v>
      </c>
      <c r="E83" s="5">
        <f t="shared" si="29"/>
        <v>3770.1039999999998</v>
      </c>
      <c r="F83" s="34">
        <f t="shared" si="29"/>
        <v>3770.1039999999998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29"/>
        <v>4749.3029999999999</v>
      </c>
      <c r="D84" s="5">
        <f t="shared" si="29"/>
        <v>3770.1039999999998</v>
      </c>
      <c r="E84" s="5">
        <f t="shared" si="29"/>
        <v>3770.1039999999998</v>
      </c>
      <c r="F84" s="34">
        <f t="shared" si="29"/>
        <v>3770.1039999999998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29"/>
        <v>4749.3029999999999</v>
      </c>
      <c r="D85" s="5">
        <f t="shared" si="29"/>
        <v>3770.1039999999998</v>
      </c>
      <c r="E85" s="5">
        <f t="shared" si="29"/>
        <v>3770.1039999999998</v>
      </c>
      <c r="F85" s="34">
        <f t="shared" si="29"/>
        <v>3770.1039999999998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29"/>
        <v>4749.3029999999999</v>
      </c>
      <c r="D86" s="5">
        <f t="shared" si="29"/>
        <v>3770.1039999999998</v>
      </c>
      <c r="E86" s="5">
        <f t="shared" si="29"/>
        <v>3770.1039999999998</v>
      </c>
      <c r="F86" s="34">
        <f t="shared" si="29"/>
        <v>3770.1039999999998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29"/>
        <v>0</v>
      </c>
      <c r="D87" s="5">
        <f t="shared" si="29"/>
        <v>0</v>
      </c>
      <c r="E87" s="5">
        <f t="shared" si="29"/>
        <v>0</v>
      </c>
      <c r="F87" s="34">
        <f t="shared" si="29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29"/>
        <v>0</v>
      </c>
      <c r="D88" s="35">
        <f t="shared" si="29"/>
        <v>0</v>
      </c>
      <c r="E88" s="35">
        <f t="shared" si="29"/>
        <v>0</v>
      </c>
      <c r="F88" s="36">
        <f t="shared" si="29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17.670000000000002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271.35000000000002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B9:L18 B23:L26 B19:G19 L19 B20:G22 L20:L22 B53:K63 B67:K68 B64:G66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D572-E565-4B87-A301-3171BBC3122D}">
  <sheetPr>
    <tabColor rgb="FF0070C0"/>
    <pageSetUpPr fitToPage="1"/>
  </sheetPr>
  <dimension ref="A1:P95"/>
  <sheetViews>
    <sheetView showGridLines="0" zoomScale="83" zoomScaleNormal="83" workbookViewId="0">
      <selection activeCell="H94" sqref="H94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93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6285.39</v>
      </c>
      <c r="D9" s="5">
        <f t="shared" ref="D9:D14" si="1">+I19-(I19*$I$83)</f>
        <v>397.50000000000011</v>
      </c>
      <c r="E9" s="5">
        <f t="shared" ref="E9:F14" si="2">+J19</f>
        <v>1325</v>
      </c>
      <c r="F9" s="34">
        <f t="shared" si="2"/>
        <v>1325</v>
      </c>
      <c r="G9" s="19"/>
      <c r="H9" s="37">
        <f t="shared" ref="H9:H14" si="3">+H19</f>
        <v>6285.39</v>
      </c>
      <c r="I9" s="8">
        <f t="shared" ref="I9:I14" si="4">+I19-(I19*$I$84)</f>
        <v>795</v>
      </c>
      <c r="J9" s="8">
        <f t="shared" ref="J9:K14" si="5">+J19</f>
        <v>1325</v>
      </c>
      <c r="K9" s="61">
        <f t="shared" si="5"/>
        <v>1325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6285.39</v>
      </c>
      <c r="D10" s="5">
        <f t="shared" si="1"/>
        <v>397.50000000000011</v>
      </c>
      <c r="E10" s="5">
        <f t="shared" si="2"/>
        <v>1325</v>
      </c>
      <c r="F10" s="34">
        <f t="shared" si="2"/>
        <v>1325</v>
      </c>
      <c r="G10" s="19"/>
      <c r="H10" s="37">
        <f t="shared" si="3"/>
        <v>6285.39</v>
      </c>
      <c r="I10" s="8">
        <f t="shared" si="4"/>
        <v>795</v>
      </c>
      <c r="J10" s="8">
        <f t="shared" si="5"/>
        <v>1325</v>
      </c>
      <c r="K10" s="61">
        <f t="shared" si="5"/>
        <v>1325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6285.39</v>
      </c>
      <c r="D11" s="5">
        <f t="shared" si="1"/>
        <v>397.50000000000011</v>
      </c>
      <c r="E11" s="5">
        <f t="shared" si="2"/>
        <v>1325</v>
      </c>
      <c r="F11" s="34">
        <f t="shared" si="2"/>
        <v>1325</v>
      </c>
      <c r="G11" s="19"/>
      <c r="H11" s="37">
        <f t="shared" si="3"/>
        <v>6285.39</v>
      </c>
      <c r="I11" s="8">
        <f t="shared" si="4"/>
        <v>795</v>
      </c>
      <c r="J11" s="8">
        <f t="shared" si="5"/>
        <v>1325</v>
      </c>
      <c r="K11" s="61">
        <f t="shared" si="5"/>
        <v>1325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6285.39</v>
      </c>
      <c r="D12" s="5">
        <f t="shared" si="1"/>
        <v>397.50000000000011</v>
      </c>
      <c r="E12" s="5">
        <f t="shared" si="2"/>
        <v>1325</v>
      </c>
      <c r="F12" s="34">
        <f t="shared" si="2"/>
        <v>1325</v>
      </c>
      <c r="G12" s="19"/>
      <c r="H12" s="37">
        <f t="shared" si="3"/>
        <v>6285.39</v>
      </c>
      <c r="I12" s="8">
        <f t="shared" si="4"/>
        <v>795</v>
      </c>
      <c r="J12" s="8">
        <f t="shared" si="5"/>
        <v>1325</v>
      </c>
      <c r="K12" s="61">
        <f t="shared" si="5"/>
        <v>1325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6285.39</v>
      </c>
      <c r="D19" s="5">
        <f t="shared" ref="D19:D24" si="7">+I19-(I19*$I$85)</f>
        <v>1126.25</v>
      </c>
      <c r="E19" s="5">
        <f t="shared" ref="E19:F24" si="8">+J19</f>
        <v>1325</v>
      </c>
      <c r="F19" s="34">
        <f t="shared" si="8"/>
        <v>1325</v>
      </c>
      <c r="G19" s="19"/>
      <c r="H19" s="37">
        <v>6285.39</v>
      </c>
      <c r="I19" s="8">
        <v>1325</v>
      </c>
      <c r="J19" s="8">
        <v>1325</v>
      </c>
      <c r="K19" s="61">
        <v>1325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6285.39</v>
      </c>
      <c r="D20" s="5">
        <f t="shared" si="7"/>
        <v>1126.25</v>
      </c>
      <c r="E20" s="5">
        <f t="shared" si="8"/>
        <v>1325</v>
      </c>
      <c r="F20" s="34">
        <f t="shared" si="8"/>
        <v>1325</v>
      </c>
      <c r="G20" s="19"/>
      <c r="H20" s="37">
        <v>6285.39</v>
      </c>
      <c r="I20" s="8">
        <v>1325</v>
      </c>
      <c r="J20" s="8">
        <v>1325</v>
      </c>
      <c r="K20" s="61">
        <v>1325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6285.39</v>
      </c>
      <c r="D21" s="5">
        <f t="shared" si="7"/>
        <v>1126.25</v>
      </c>
      <c r="E21" s="5">
        <f t="shared" si="8"/>
        <v>1325</v>
      </c>
      <c r="F21" s="34">
        <f t="shared" si="8"/>
        <v>1325</v>
      </c>
      <c r="G21" s="19"/>
      <c r="H21" s="37">
        <v>6285.39</v>
      </c>
      <c r="I21" s="8">
        <v>1325</v>
      </c>
      <c r="J21" s="8">
        <v>1325</v>
      </c>
      <c r="K21" s="61">
        <v>1325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6285.39</v>
      </c>
      <c r="D22" s="5">
        <f t="shared" si="7"/>
        <v>1126.25</v>
      </c>
      <c r="E22" s="5">
        <f t="shared" si="8"/>
        <v>1325</v>
      </c>
      <c r="F22" s="34">
        <f t="shared" si="8"/>
        <v>1325</v>
      </c>
      <c r="G22" s="19"/>
      <c r="H22" s="37">
        <v>6285.39</v>
      </c>
      <c r="I22" s="8">
        <v>1325</v>
      </c>
      <c r="J22" s="8">
        <v>1325</v>
      </c>
      <c r="K22" s="61">
        <v>1325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9428.0850000000009</v>
      </c>
      <c r="D29" s="5">
        <f t="shared" si="9"/>
        <v>1987.5</v>
      </c>
      <c r="E29" s="5">
        <f t="shared" si="9"/>
        <v>1987.5</v>
      </c>
      <c r="F29" s="34">
        <f t="shared" si="9"/>
        <v>1987.5</v>
      </c>
      <c r="G29" s="19"/>
      <c r="H29" s="37">
        <f t="shared" ref="H29:K34" si="10">+H19+(H19*$J$88)</f>
        <v>10056.624</v>
      </c>
      <c r="I29" s="8">
        <f t="shared" si="10"/>
        <v>2120</v>
      </c>
      <c r="J29" s="8">
        <f t="shared" si="10"/>
        <v>2120</v>
      </c>
      <c r="K29" s="61">
        <f t="shared" si="10"/>
        <v>2120</v>
      </c>
      <c r="L29" s="14"/>
    </row>
    <row r="30" spans="2:15" ht="20.100000000000001" customHeight="1" x14ac:dyDescent="0.3">
      <c r="B30" s="57" t="s">
        <v>11</v>
      </c>
      <c r="C30" s="5">
        <f t="shared" si="9"/>
        <v>9428.0850000000009</v>
      </c>
      <c r="D30" s="5">
        <f t="shared" si="9"/>
        <v>1987.5</v>
      </c>
      <c r="E30" s="5">
        <f t="shared" si="9"/>
        <v>1987.5</v>
      </c>
      <c r="F30" s="34">
        <f t="shared" si="9"/>
        <v>1987.5</v>
      </c>
      <c r="G30" s="19"/>
      <c r="H30" s="37">
        <f t="shared" si="10"/>
        <v>10056.624</v>
      </c>
      <c r="I30" s="8">
        <f t="shared" si="10"/>
        <v>2120</v>
      </c>
      <c r="J30" s="8">
        <f t="shared" si="10"/>
        <v>2120</v>
      </c>
      <c r="K30" s="61">
        <f t="shared" si="10"/>
        <v>2120</v>
      </c>
      <c r="L30" s="14"/>
    </row>
    <row r="31" spans="2:15" ht="20.100000000000001" customHeight="1" x14ac:dyDescent="0.3">
      <c r="B31" s="58" t="s">
        <v>12</v>
      </c>
      <c r="C31" s="5">
        <f t="shared" si="9"/>
        <v>9428.0850000000009</v>
      </c>
      <c r="D31" s="5">
        <f t="shared" si="9"/>
        <v>1987.5</v>
      </c>
      <c r="E31" s="5">
        <f t="shared" si="9"/>
        <v>1987.5</v>
      </c>
      <c r="F31" s="34">
        <f t="shared" si="9"/>
        <v>1987.5</v>
      </c>
      <c r="G31" s="19"/>
      <c r="H31" s="37">
        <f t="shared" si="10"/>
        <v>10056.624</v>
      </c>
      <c r="I31" s="8">
        <f t="shared" si="10"/>
        <v>2120</v>
      </c>
      <c r="J31" s="8">
        <f t="shared" si="10"/>
        <v>2120</v>
      </c>
      <c r="K31" s="61">
        <f t="shared" si="10"/>
        <v>2120</v>
      </c>
      <c r="L31" s="14"/>
    </row>
    <row r="32" spans="2:15" ht="20.100000000000001" customHeight="1" x14ac:dyDescent="0.3">
      <c r="B32" s="58" t="s">
        <v>13</v>
      </c>
      <c r="C32" s="5">
        <f t="shared" si="9"/>
        <v>9428.0850000000009</v>
      </c>
      <c r="D32" s="5">
        <f t="shared" si="9"/>
        <v>1987.5</v>
      </c>
      <c r="E32" s="5">
        <f t="shared" si="9"/>
        <v>1987.5</v>
      </c>
      <c r="F32" s="34">
        <f t="shared" si="9"/>
        <v>1987.5</v>
      </c>
      <c r="G32" s="19"/>
      <c r="H32" s="37">
        <f t="shared" si="10"/>
        <v>10056.624</v>
      </c>
      <c r="I32" s="8">
        <f t="shared" si="10"/>
        <v>2120</v>
      </c>
      <c r="J32" s="8">
        <f t="shared" si="10"/>
        <v>2120</v>
      </c>
      <c r="K32" s="61">
        <f t="shared" si="10"/>
        <v>2120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74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8171.0070000000005</v>
      </c>
      <c r="D39" s="5">
        <f>+I19+(I19*$J$89)</f>
        <v>1722.5</v>
      </c>
      <c r="E39" s="5">
        <f>+E19+(E19*$J$89)</f>
        <v>1722.5</v>
      </c>
      <c r="F39" s="34">
        <f>+F19+(F19*$J$89)</f>
        <v>1722.5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8171.0070000000005</v>
      </c>
      <c r="D40" s="5">
        <f t="shared" si="11"/>
        <v>1722.5</v>
      </c>
      <c r="E40" s="5">
        <f t="shared" ref="E40:F40" si="12">+E20+(E20*$J$89)</f>
        <v>1722.5</v>
      </c>
      <c r="F40" s="34">
        <f t="shared" si="12"/>
        <v>1722.5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8171.0070000000005</v>
      </c>
      <c r="D41" s="5">
        <f t="shared" si="13"/>
        <v>1722.5</v>
      </c>
      <c r="E41" s="5">
        <f t="shared" ref="E41:F41" si="14">+E21+(E21*$J$89)</f>
        <v>1722.5</v>
      </c>
      <c r="F41" s="34">
        <f t="shared" si="14"/>
        <v>1722.5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8171.0070000000005</v>
      </c>
      <c r="D42" s="5">
        <f t="shared" si="15"/>
        <v>1722.5</v>
      </c>
      <c r="E42" s="5">
        <f t="shared" ref="E42:F42" si="16">+E22+(E22*$J$89)</f>
        <v>1722.5</v>
      </c>
      <c r="F42" s="34">
        <f t="shared" si="16"/>
        <v>1722.5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3245.68</v>
      </c>
      <c r="D53" s="5">
        <f t="shared" ref="D53:D58" si="22">+I63-(I63*$J$83)</f>
        <v>366.66300000000001</v>
      </c>
      <c r="E53" s="5">
        <f t="shared" ref="E53:F58" si="23">+J63</f>
        <v>1222.21</v>
      </c>
      <c r="F53" s="34">
        <f t="shared" si="23"/>
        <v>1222.21</v>
      </c>
      <c r="G53" s="20"/>
      <c r="H53" s="37">
        <f t="shared" ref="H53:H58" si="24">+H63</f>
        <v>3245.68</v>
      </c>
      <c r="I53" s="8">
        <f t="shared" ref="I53:I58" si="25">+I63-(I63*$J$84)</f>
        <v>733.32600000000002</v>
      </c>
      <c r="J53" s="8">
        <f t="shared" ref="J53:K58" si="26">+J63</f>
        <v>1222.21</v>
      </c>
      <c r="K53" s="61">
        <f t="shared" si="26"/>
        <v>1222.21</v>
      </c>
      <c r="L53" s="14"/>
    </row>
    <row r="54" spans="1:15" ht="20.100000000000001" customHeight="1" x14ac:dyDescent="0.3">
      <c r="B54" s="57" t="s">
        <v>11</v>
      </c>
      <c r="C54" s="5">
        <f t="shared" si="21"/>
        <v>3245.68</v>
      </c>
      <c r="D54" s="5">
        <f t="shared" si="22"/>
        <v>366.66300000000001</v>
      </c>
      <c r="E54" s="5">
        <f t="shared" si="23"/>
        <v>1222.21</v>
      </c>
      <c r="F54" s="34">
        <f t="shared" si="23"/>
        <v>1222.21</v>
      </c>
      <c r="G54" s="20"/>
      <c r="H54" s="37">
        <f t="shared" si="24"/>
        <v>3245.68</v>
      </c>
      <c r="I54" s="8">
        <f t="shared" si="25"/>
        <v>733.32600000000002</v>
      </c>
      <c r="J54" s="8">
        <f t="shared" si="26"/>
        <v>1222.21</v>
      </c>
      <c r="K54" s="61">
        <f t="shared" si="26"/>
        <v>1222.21</v>
      </c>
      <c r="L54" s="14"/>
    </row>
    <row r="55" spans="1:15" ht="20.100000000000001" customHeight="1" x14ac:dyDescent="0.3">
      <c r="B55" s="58" t="s">
        <v>12</v>
      </c>
      <c r="C55" s="5">
        <f t="shared" si="21"/>
        <v>3245.68</v>
      </c>
      <c r="D55" s="5">
        <f t="shared" si="22"/>
        <v>366.66300000000001</v>
      </c>
      <c r="E55" s="5">
        <f t="shared" si="23"/>
        <v>1222.21</v>
      </c>
      <c r="F55" s="34">
        <f t="shared" si="23"/>
        <v>1222.21</v>
      </c>
      <c r="G55" s="20"/>
      <c r="H55" s="37">
        <f t="shared" si="24"/>
        <v>3245.68</v>
      </c>
      <c r="I55" s="8">
        <f t="shared" si="25"/>
        <v>733.32600000000002</v>
      </c>
      <c r="J55" s="8">
        <f t="shared" si="26"/>
        <v>1222.21</v>
      </c>
      <c r="K55" s="61">
        <f t="shared" si="26"/>
        <v>1222.21</v>
      </c>
      <c r="L55" s="14"/>
    </row>
    <row r="56" spans="1:15" ht="20.100000000000001" customHeight="1" x14ac:dyDescent="0.3">
      <c r="B56" s="58" t="s">
        <v>13</v>
      </c>
      <c r="C56" s="5">
        <f t="shared" si="21"/>
        <v>3245.68</v>
      </c>
      <c r="D56" s="5">
        <f t="shared" si="22"/>
        <v>366.66300000000001</v>
      </c>
      <c r="E56" s="5">
        <f t="shared" si="23"/>
        <v>1222.21</v>
      </c>
      <c r="F56" s="34">
        <f t="shared" si="23"/>
        <v>1222.21</v>
      </c>
      <c r="G56" s="20"/>
      <c r="H56" s="37">
        <f t="shared" si="24"/>
        <v>3245.68</v>
      </c>
      <c r="I56" s="8">
        <f t="shared" si="25"/>
        <v>733.32600000000002</v>
      </c>
      <c r="J56" s="8">
        <f t="shared" si="26"/>
        <v>1222.21</v>
      </c>
      <c r="K56" s="61">
        <f t="shared" si="26"/>
        <v>1222.21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3245.68</v>
      </c>
      <c r="D63" s="5">
        <f t="shared" ref="D63:D68" si="28">+I63-(I63*$J$85)</f>
        <v>1038.8785</v>
      </c>
      <c r="E63" s="5">
        <f t="shared" ref="E63:F68" si="29">+J63</f>
        <v>1222.21</v>
      </c>
      <c r="F63" s="34">
        <f t="shared" si="29"/>
        <v>1222.21</v>
      </c>
      <c r="G63" s="20"/>
      <c r="H63" s="37">
        <v>3245.68</v>
      </c>
      <c r="I63" s="8">
        <v>1222.21</v>
      </c>
      <c r="J63" s="8">
        <v>1222.21</v>
      </c>
      <c r="K63" s="61">
        <v>1222.21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3245.68</v>
      </c>
      <c r="D64" s="5">
        <f t="shared" si="28"/>
        <v>1038.8785</v>
      </c>
      <c r="E64" s="5">
        <f t="shared" si="29"/>
        <v>1222.21</v>
      </c>
      <c r="F64" s="34">
        <f t="shared" si="29"/>
        <v>1222.21</v>
      </c>
      <c r="G64" s="20"/>
      <c r="H64" s="37">
        <v>3245.68</v>
      </c>
      <c r="I64" s="8">
        <v>1222.21</v>
      </c>
      <c r="J64" s="8">
        <v>1222.21</v>
      </c>
      <c r="K64" s="61">
        <v>1222.21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3245.68</v>
      </c>
      <c r="D65" s="5">
        <f t="shared" si="28"/>
        <v>1038.8785</v>
      </c>
      <c r="E65" s="5">
        <f t="shared" si="29"/>
        <v>1222.21</v>
      </c>
      <c r="F65" s="34">
        <f t="shared" si="29"/>
        <v>1222.21</v>
      </c>
      <c r="G65" s="20"/>
      <c r="H65" s="37">
        <v>3245.68</v>
      </c>
      <c r="I65" s="8">
        <v>1222.21</v>
      </c>
      <c r="J65" s="8">
        <v>1222.21</v>
      </c>
      <c r="K65" s="61">
        <v>1222.21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3245.68</v>
      </c>
      <c r="D66" s="5">
        <f t="shared" si="28"/>
        <v>1038.8785</v>
      </c>
      <c r="E66" s="5">
        <f t="shared" si="29"/>
        <v>1222.21</v>
      </c>
      <c r="F66" s="34">
        <f t="shared" si="29"/>
        <v>1222.21</v>
      </c>
      <c r="G66" s="20"/>
      <c r="H66" s="37">
        <v>3245.68</v>
      </c>
      <c r="I66" s="8">
        <v>1222.21</v>
      </c>
      <c r="J66" s="8">
        <v>1222.21</v>
      </c>
      <c r="K66" s="61">
        <v>1222.21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4868.5199999999995</v>
      </c>
      <c r="D73" s="5">
        <f t="shared" si="30"/>
        <v>1833.3150000000001</v>
      </c>
      <c r="E73" s="5">
        <f t="shared" si="30"/>
        <v>1833.3150000000001</v>
      </c>
      <c r="F73" s="34">
        <f t="shared" si="30"/>
        <v>1833.3150000000001</v>
      </c>
      <c r="G73" s="20"/>
      <c r="H73" s="37">
        <f t="shared" ref="H73:K78" si="31">+H63+(H63*$J$88)</f>
        <v>5193.0879999999997</v>
      </c>
      <c r="I73" s="8">
        <f t="shared" si="31"/>
        <v>1955.5360000000001</v>
      </c>
      <c r="J73" s="8">
        <f t="shared" si="31"/>
        <v>1955.5360000000001</v>
      </c>
      <c r="K73" s="61">
        <f t="shared" si="31"/>
        <v>1955.5360000000001</v>
      </c>
      <c r="L73" s="14"/>
    </row>
    <row r="74" spans="1:15" ht="20.100000000000001" customHeight="1" x14ac:dyDescent="0.3">
      <c r="B74" s="57" t="s">
        <v>11</v>
      </c>
      <c r="C74" s="5">
        <f t="shared" si="30"/>
        <v>4868.5199999999995</v>
      </c>
      <c r="D74" s="5">
        <f t="shared" si="30"/>
        <v>1833.3150000000001</v>
      </c>
      <c r="E74" s="5">
        <f t="shared" si="30"/>
        <v>1833.3150000000001</v>
      </c>
      <c r="F74" s="34">
        <f t="shared" si="30"/>
        <v>1833.3150000000001</v>
      </c>
      <c r="G74" s="20"/>
      <c r="H74" s="37">
        <f t="shared" si="31"/>
        <v>5193.0879999999997</v>
      </c>
      <c r="I74" s="8">
        <f t="shared" si="31"/>
        <v>1955.5360000000001</v>
      </c>
      <c r="J74" s="8">
        <f t="shared" si="31"/>
        <v>1955.5360000000001</v>
      </c>
      <c r="K74" s="61">
        <f t="shared" si="31"/>
        <v>1955.5360000000001</v>
      </c>
      <c r="L74" s="14"/>
    </row>
    <row r="75" spans="1:15" ht="20.100000000000001" customHeight="1" x14ac:dyDescent="0.3">
      <c r="B75" s="58" t="s">
        <v>12</v>
      </c>
      <c r="C75" s="5">
        <f t="shared" si="30"/>
        <v>4868.5199999999995</v>
      </c>
      <c r="D75" s="5">
        <f t="shared" si="30"/>
        <v>1833.3150000000001</v>
      </c>
      <c r="E75" s="5">
        <f t="shared" si="30"/>
        <v>1833.3150000000001</v>
      </c>
      <c r="F75" s="34">
        <f t="shared" si="30"/>
        <v>1833.3150000000001</v>
      </c>
      <c r="G75" s="20"/>
      <c r="H75" s="37">
        <f t="shared" si="31"/>
        <v>5193.0879999999997</v>
      </c>
      <c r="I75" s="8">
        <f t="shared" si="31"/>
        <v>1955.5360000000001</v>
      </c>
      <c r="J75" s="8">
        <f t="shared" si="31"/>
        <v>1955.5360000000001</v>
      </c>
      <c r="K75" s="61">
        <f t="shared" si="31"/>
        <v>1955.5360000000001</v>
      </c>
      <c r="L75" s="14"/>
    </row>
    <row r="76" spans="1:15" ht="20.100000000000001" customHeight="1" x14ac:dyDescent="0.3">
      <c r="B76" s="58" t="s">
        <v>13</v>
      </c>
      <c r="C76" s="5">
        <f t="shared" si="30"/>
        <v>4868.5199999999995</v>
      </c>
      <c r="D76" s="5">
        <f t="shared" si="30"/>
        <v>1833.3150000000001</v>
      </c>
      <c r="E76" s="5">
        <f t="shared" si="30"/>
        <v>1833.3150000000001</v>
      </c>
      <c r="F76" s="34">
        <f t="shared" si="30"/>
        <v>1833.3150000000001</v>
      </c>
      <c r="G76" s="20"/>
      <c r="H76" s="37">
        <f t="shared" si="31"/>
        <v>5193.0879999999997</v>
      </c>
      <c r="I76" s="8">
        <f t="shared" si="31"/>
        <v>1955.5360000000001</v>
      </c>
      <c r="J76" s="8">
        <f t="shared" si="31"/>
        <v>1955.5360000000001</v>
      </c>
      <c r="K76" s="61">
        <f t="shared" si="31"/>
        <v>1955.5360000000001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92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4219.384</v>
      </c>
      <c r="D83" s="5">
        <f t="shared" si="32"/>
        <v>1588.873</v>
      </c>
      <c r="E83" s="5">
        <f t="shared" si="32"/>
        <v>1588.873</v>
      </c>
      <c r="F83" s="34">
        <f t="shared" si="32"/>
        <v>1588.873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4219.384</v>
      </c>
      <c r="D84" s="5">
        <f t="shared" si="32"/>
        <v>1588.873</v>
      </c>
      <c r="E84" s="5">
        <f t="shared" si="32"/>
        <v>1588.873</v>
      </c>
      <c r="F84" s="34">
        <f t="shared" si="32"/>
        <v>1588.873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4219.384</v>
      </c>
      <c r="D85" s="5">
        <f t="shared" si="32"/>
        <v>1588.873</v>
      </c>
      <c r="E85" s="5">
        <f t="shared" si="32"/>
        <v>1588.873</v>
      </c>
      <c r="F85" s="34">
        <f t="shared" si="32"/>
        <v>1588.873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4219.384</v>
      </c>
      <c r="D86" s="5">
        <f t="shared" si="32"/>
        <v>1588.873</v>
      </c>
      <c r="E86" s="5">
        <f t="shared" si="32"/>
        <v>1588.873</v>
      </c>
      <c r="F86" s="34">
        <f t="shared" si="32"/>
        <v>1588.873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6.27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168.96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B9:K19 B23:K34 B20:G22 B53:K63 B67:K70 B64:G66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EC37-17AE-4244-B1E2-F189AA37FB14}">
  <sheetPr>
    <tabColor rgb="FF0070C0"/>
    <pageSetUpPr fitToPage="1"/>
  </sheetPr>
  <dimension ref="A1:P95"/>
  <sheetViews>
    <sheetView showGridLines="0" tabSelected="1" topLeftCell="A76" zoomScale="83" zoomScaleNormal="83" workbookViewId="0">
      <selection activeCell="M44" sqref="M44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94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8" t="s">
        <v>49</v>
      </c>
      <c r="G8" s="43"/>
      <c r="H8" s="145"/>
      <c r="I8" s="110" t="s">
        <v>47</v>
      </c>
      <c r="J8" s="110" t="s">
        <v>48</v>
      </c>
      <c r="K8" s="119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v>5748.79</v>
      </c>
      <c r="D9" s="5">
        <v>938.41799999999989</v>
      </c>
      <c r="E9" s="5">
        <v>1443.7199999999998</v>
      </c>
      <c r="F9" s="34">
        <v>1443.7199999999998</v>
      </c>
      <c r="G9" s="19"/>
      <c r="H9" s="37">
        <v>5748.79</v>
      </c>
      <c r="I9" s="8">
        <v>1443.7199999999998</v>
      </c>
      <c r="J9" s="8">
        <v>1443.7199999999998</v>
      </c>
      <c r="K9" s="61">
        <v>1443.7199999999998</v>
      </c>
      <c r="L9" s="13"/>
      <c r="M9" s="1"/>
    </row>
    <row r="10" spans="2:16" ht="19.5" customHeight="1" x14ac:dyDescent="0.3">
      <c r="B10" s="57" t="s">
        <v>11</v>
      </c>
      <c r="C10" s="5">
        <f t="shared" ref="C10:C14" si="0">+H20</f>
        <v>5748.79</v>
      </c>
      <c r="D10" s="5">
        <f t="shared" ref="D10:D14" si="1">+I20-(I20*$I$83)</f>
        <v>938.41799999999989</v>
      </c>
      <c r="E10" s="5">
        <f t="shared" ref="E10:F14" si="2">+J20</f>
        <v>1443.7199999999998</v>
      </c>
      <c r="F10" s="34">
        <f t="shared" si="2"/>
        <v>1443.7199999999998</v>
      </c>
      <c r="G10" s="19"/>
      <c r="H10" s="37">
        <f t="shared" ref="H10:H14" si="3">+H20</f>
        <v>5748.79</v>
      </c>
      <c r="I10" s="8">
        <f t="shared" ref="I10:I14" si="4">+I20-(I20*$I$84)</f>
        <v>1212.7247999999997</v>
      </c>
      <c r="J10" s="8">
        <f t="shared" ref="J10:K14" si="5">+J20</f>
        <v>1443.7199999999998</v>
      </c>
      <c r="K10" s="61">
        <f t="shared" si="5"/>
        <v>1443.7199999999998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5748.79</v>
      </c>
      <c r="D11" s="5">
        <f t="shared" si="1"/>
        <v>938.41799999999989</v>
      </c>
      <c r="E11" s="5">
        <f t="shared" si="2"/>
        <v>1443.7199999999998</v>
      </c>
      <c r="F11" s="34">
        <f t="shared" si="2"/>
        <v>1443.7199999999998</v>
      </c>
      <c r="G11" s="19"/>
      <c r="H11" s="37">
        <f t="shared" si="3"/>
        <v>5748.79</v>
      </c>
      <c r="I11" s="8">
        <f t="shared" si="4"/>
        <v>1212.7247999999997</v>
      </c>
      <c r="J11" s="8">
        <f t="shared" si="5"/>
        <v>1443.7199999999998</v>
      </c>
      <c r="K11" s="61">
        <f t="shared" si="5"/>
        <v>1443.7199999999998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5748.79</v>
      </c>
      <c r="D12" s="5">
        <f t="shared" si="1"/>
        <v>938.41799999999989</v>
      </c>
      <c r="E12" s="5">
        <f t="shared" si="2"/>
        <v>1443.7199999999998</v>
      </c>
      <c r="F12" s="34">
        <f t="shared" si="2"/>
        <v>1443.7199999999998</v>
      </c>
      <c r="G12" s="19"/>
      <c r="H12" s="37">
        <f t="shared" si="3"/>
        <v>5748.79</v>
      </c>
      <c r="I12" s="8">
        <f t="shared" si="4"/>
        <v>1212.7247999999997</v>
      </c>
      <c r="J12" s="8">
        <f t="shared" si="5"/>
        <v>1443.7199999999998</v>
      </c>
      <c r="K12" s="61">
        <f t="shared" si="5"/>
        <v>1443.7199999999998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8" t="s">
        <v>49</v>
      </c>
      <c r="G18" s="28"/>
      <c r="H18" s="145"/>
      <c r="I18" s="110" t="s">
        <v>47</v>
      </c>
      <c r="J18" s="110" t="s">
        <v>48</v>
      </c>
      <c r="K18" s="119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v>5748.79</v>
      </c>
      <c r="D19" s="5">
        <v>1443.7199999999998</v>
      </c>
      <c r="E19" s="5">
        <v>1443.7199999999998</v>
      </c>
      <c r="F19" s="34">
        <v>1443.7199999999998</v>
      </c>
      <c r="G19" s="19"/>
      <c r="H19" s="37">
        <v>5748.79</v>
      </c>
      <c r="I19" s="8">
        <v>1443.7199999999998</v>
      </c>
      <c r="J19" s="8">
        <v>1443.7199999999998</v>
      </c>
      <c r="K19" s="61">
        <v>1443.7199999999998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ref="C20:C24" si="6">+H20</f>
        <v>5748.79</v>
      </c>
      <c r="D20" s="5">
        <f t="shared" ref="D20:D24" si="7">+I20-(I20*$I$85)</f>
        <v>1342.6595999999997</v>
      </c>
      <c r="E20" s="5">
        <f t="shared" ref="E20:F24" si="8">+J20</f>
        <v>1443.7199999999998</v>
      </c>
      <c r="F20" s="34">
        <f t="shared" si="8"/>
        <v>1443.7199999999998</v>
      </c>
      <c r="G20" s="19"/>
      <c r="H20" s="37">
        <v>5748.79</v>
      </c>
      <c r="I20" s="8">
        <v>1443.7199999999998</v>
      </c>
      <c r="J20" s="8">
        <v>1443.7199999999998</v>
      </c>
      <c r="K20" s="61">
        <v>1443.7199999999998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5748.79</v>
      </c>
      <c r="D21" s="5">
        <f t="shared" si="7"/>
        <v>1342.6595999999997</v>
      </c>
      <c r="E21" s="5">
        <f t="shared" si="8"/>
        <v>1443.7199999999998</v>
      </c>
      <c r="F21" s="34">
        <f t="shared" si="8"/>
        <v>1443.7199999999998</v>
      </c>
      <c r="G21" s="19"/>
      <c r="H21" s="37">
        <v>5748.79</v>
      </c>
      <c r="I21" s="8">
        <v>1443.7199999999998</v>
      </c>
      <c r="J21" s="8">
        <v>1443.7199999999998</v>
      </c>
      <c r="K21" s="61">
        <v>1443.7199999999998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5748.79</v>
      </c>
      <c r="D22" s="5">
        <f t="shared" si="7"/>
        <v>1342.6595999999997</v>
      </c>
      <c r="E22" s="5">
        <f t="shared" si="8"/>
        <v>1443.7199999999998</v>
      </c>
      <c r="F22" s="34">
        <f t="shared" si="8"/>
        <v>1443.7199999999998</v>
      </c>
      <c r="G22" s="19"/>
      <c r="H22" s="37">
        <v>5748.79</v>
      </c>
      <c r="I22" s="8">
        <v>1443.7199999999998</v>
      </c>
      <c r="J22" s="8">
        <v>1443.7199999999998</v>
      </c>
      <c r="K22" s="61">
        <v>1443.7199999999998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8" t="s">
        <v>49</v>
      </c>
      <c r="G28" s="28"/>
      <c r="H28" s="145"/>
      <c r="I28" s="110" t="s">
        <v>47</v>
      </c>
      <c r="J28" s="110" t="s">
        <v>48</v>
      </c>
      <c r="K28" s="119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8623.1849999999995</v>
      </c>
      <c r="D29" s="5">
        <f t="shared" si="9"/>
        <v>2165.58</v>
      </c>
      <c r="E29" s="5">
        <f t="shared" si="9"/>
        <v>2165.58</v>
      </c>
      <c r="F29" s="34">
        <f t="shared" si="9"/>
        <v>2165.58</v>
      </c>
      <c r="G29" s="19"/>
      <c r="H29" s="37">
        <f t="shared" ref="H29:K34" si="10">+H19+(H19*$J$88)</f>
        <v>9198.0640000000003</v>
      </c>
      <c r="I29" s="8">
        <f t="shared" si="10"/>
        <v>2309.9519999999998</v>
      </c>
      <c r="J29" s="8">
        <f t="shared" si="10"/>
        <v>2309.9519999999998</v>
      </c>
      <c r="K29" s="61">
        <f t="shared" si="10"/>
        <v>2309.9519999999998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8623.1849999999995</v>
      </c>
      <c r="D30" s="5">
        <f t="shared" si="9"/>
        <v>2165.58</v>
      </c>
      <c r="E30" s="5">
        <f t="shared" si="9"/>
        <v>2165.58</v>
      </c>
      <c r="F30" s="34">
        <f t="shared" si="9"/>
        <v>2165.58</v>
      </c>
      <c r="G30" s="19"/>
      <c r="H30" s="37">
        <f t="shared" si="10"/>
        <v>9198.0640000000003</v>
      </c>
      <c r="I30" s="8">
        <f t="shared" si="10"/>
        <v>2309.9519999999998</v>
      </c>
      <c r="J30" s="8">
        <f t="shared" si="10"/>
        <v>2309.9519999999998</v>
      </c>
      <c r="K30" s="61">
        <f t="shared" si="10"/>
        <v>2309.9519999999998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8623.1849999999995</v>
      </c>
      <c r="D31" s="5">
        <f t="shared" si="9"/>
        <v>2165.58</v>
      </c>
      <c r="E31" s="5">
        <f t="shared" si="9"/>
        <v>2165.58</v>
      </c>
      <c r="F31" s="34">
        <f t="shared" si="9"/>
        <v>2165.58</v>
      </c>
      <c r="G31" s="19"/>
      <c r="H31" s="37">
        <f t="shared" si="10"/>
        <v>9198.0640000000003</v>
      </c>
      <c r="I31" s="8">
        <f t="shared" si="10"/>
        <v>2309.9519999999998</v>
      </c>
      <c r="J31" s="8">
        <f t="shared" si="10"/>
        <v>2309.9519999999998</v>
      </c>
      <c r="K31" s="61">
        <f t="shared" si="10"/>
        <v>2309.9519999999998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8623.1849999999995</v>
      </c>
      <c r="D32" s="5">
        <f t="shared" si="9"/>
        <v>2165.58</v>
      </c>
      <c r="E32" s="5">
        <f t="shared" si="9"/>
        <v>2165.58</v>
      </c>
      <c r="F32" s="34">
        <f t="shared" si="9"/>
        <v>2165.58</v>
      </c>
      <c r="G32" s="19"/>
      <c r="H32" s="37">
        <f t="shared" si="10"/>
        <v>9198.0640000000003</v>
      </c>
      <c r="I32" s="8">
        <f t="shared" si="10"/>
        <v>2309.9519999999998</v>
      </c>
      <c r="J32" s="8">
        <f t="shared" si="10"/>
        <v>2309.9519999999998</v>
      </c>
      <c r="K32" s="61">
        <f t="shared" si="10"/>
        <v>2309.9519999999998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63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8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7473.4269999999997</v>
      </c>
      <c r="D39" s="5">
        <f>+I19+(I19*$J$89)</f>
        <v>1876.8359999999998</v>
      </c>
      <c r="E39" s="5">
        <f>+E19+(E19*$J$89)</f>
        <v>1876.8359999999998</v>
      </c>
      <c r="F39" s="34">
        <f>+F19+(F19*$J$89)</f>
        <v>1876.8359999999998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4" si="11">+H20+(H20*$J$89)</f>
        <v>7473.4269999999997</v>
      </c>
      <c r="D40" s="5">
        <f t="shared" si="11"/>
        <v>1876.8359999999998</v>
      </c>
      <c r="E40" s="5">
        <f t="shared" ref="E40:F44" si="12">+E20+(E20*$J$89)</f>
        <v>1876.8359999999998</v>
      </c>
      <c r="F40" s="34">
        <f t="shared" si="12"/>
        <v>1876.8359999999998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si="11"/>
        <v>7473.4269999999997</v>
      </c>
      <c r="D41" s="5">
        <f t="shared" si="11"/>
        <v>1876.8359999999998</v>
      </c>
      <c r="E41" s="5">
        <f t="shared" si="12"/>
        <v>1876.8359999999998</v>
      </c>
      <c r="F41" s="34">
        <f t="shared" si="12"/>
        <v>1876.8359999999998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si="11"/>
        <v>7473.4269999999997</v>
      </c>
      <c r="D42" s="5">
        <f t="shared" si="11"/>
        <v>1876.8359999999998</v>
      </c>
      <c r="E42" s="5">
        <f t="shared" si="12"/>
        <v>1876.8359999999998</v>
      </c>
      <c r="F42" s="34">
        <f t="shared" si="12"/>
        <v>1876.8359999999998</v>
      </c>
      <c r="G42" s="19"/>
      <c r="H42" s="93"/>
      <c r="I42" s="83" t="s">
        <v>121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si="11"/>
        <v>0</v>
      </c>
      <c r="D43" s="5">
        <f t="shared" si="11"/>
        <v>0</v>
      </c>
      <c r="E43" s="5">
        <f t="shared" si="12"/>
        <v>0</v>
      </c>
      <c r="F43" s="34">
        <f t="shared" si="12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si="11"/>
        <v>0</v>
      </c>
      <c r="D44" s="35">
        <f t="shared" si="11"/>
        <v>0</v>
      </c>
      <c r="E44" s="35">
        <f t="shared" si="12"/>
        <v>0</v>
      </c>
      <c r="F44" s="36">
        <f t="shared" si="12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8" t="s">
        <v>49</v>
      </c>
      <c r="G52" s="48"/>
      <c r="H52" s="145"/>
      <c r="I52" s="110" t="s">
        <v>47</v>
      </c>
      <c r="J52" s="110" t="s">
        <v>48</v>
      </c>
      <c r="K52" s="119" t="s">
        <v>49</v>
      </c>
      <c r="L52" s="22"/>
    </row>
    <row r="53" spans="1:15" ht="20.100000000000001" customHeight="1" x14ac:dyDescent="0.3">
      <c r="B53" s="57" t="s">
        <v>10</v>
      </c>
      <c r="C53" s="5">
        <v>4263.93</v>
      </c>
      <c r="D53" s="5">
        <v>2284.29</v>
      </c>
      <c r="E53" s="5">
        <v>2284.29</v>
      </c>
      <c r="F53" s="34">
        <v>2284.29</v>
      </c>
      <c r="G53" s="20"/>
      <c r="H53" s="37">
        <v>4263.93</v>
      </c>
      <c r="I53" s="8">
        <v>2284.29</v>
      </c>
      <c r="J53" s="8">
        <v>2284.29</v>
      </c>
      <c r="K53" s="61">
        <v>2284.29</v>
      </c>
      <c r="L53" s="14"/>
    </row>
    <row r="54" spans="1:15" ht="20.100000000000001" customHeight="1" x14ac:dyDescent="0.3">
      <c r="B54" s="57" t="s">
        <v>11</v>
      </c>
      <c r="C54" s="5">
        <f t="shared" ref="C54:C58" si="13">+H64</f>
        <v>4263.93</v>
      </c>
      <c r="D54" s="5">
        <f t="shared" ref="D54:D58" si="14">+I64-(I64*$J$83)</f>
        <v>1484.7885000000001</v>
      </c>
      <c r="E54" s="5">
        <f t="shared" ref="E54:F58" si="15">+J64</f>
        <v>2284.29</v>
      </c>
      <c r="F54" s="34">
        <f t="shared" si="15"/>
        <v>2284.29</v>
      </c>
      <c r="G54" s="20"/>
      <c r="H54" s="37">
        <f t="shared" ref="H54:H58" si="16">+H64</f>
        <v>4263.93</v>
      </c>
      <c r="I54" s="8">
        <f t="shared" ref="I54:I58" si="17">+I64-(I64*$J$84)</f>
        <v>1918.8036</v>
      </c>
      <c r="J54" s="8">
        <f t="shared" ref="J54:K58" si="18">+J64</f>
        <v>2284.29</v>
      </c>
      <c r="K54" s="61">
        <f t="shared" si="18"/>
        <v>2284.29</v>
      </c>
      <c r="L54" s="14"/>
    </row>
    <row r="55" spans="1:15" ht="20.100000000000001" customHeight="1" x14ac:dyDescent="0.3">
      <c r="B55" s="58" t="s">
        <v>12</v>
      </c>
      <c r="C55" s="5">
        <f t="shared" si="13"/>
        <v>4263.93</v>
      </c>
      <c r="D55" s="5">
        <f t="shared" si="14"/>
        <v>1484.7885000000001</v>
      </c>
      <c r="E55" s="5">
        <f t="shared" si="15"/>
        <v>2284.29</v>
      </c>
      <c r="F55" s="34">
        <f t="shared" si="15"/>
        <v>2284.29</v>
      </c>
      <c r="G55" s="20"/>
      <c r="H55" s="37">
        <f t="shared" si="16"/>
        <v>4263.93</v>
      </c>
      <c r="I55" s="8">
        <f t="shared" si="17"/>
        <v>1918.8036</v>
      </c>
      <c r="J55" s="8">
        <f t="shared" si="18"/>
        <v>2284.29</v>
      </c>
      <c r="K55" s="61">
        <f t="shared" si="18"/>
        <v>2284.29</v>
      </c>
      <c r="L55" s="14"/>
    </row>
    <row r="56" spans="1:15" ht="20.100000000000001" customHeight="1" x14ac:dyDescent="0.3">
      <c r="B56" s="58" t="s">
        <v>13</v>
      </c>
      <c r="C56" s="5">
        <f t="shared" si="13"/>
        <v>4263.93</v>
      </c>
      <c r="D56" s="5">
        <f t="shared" si="14"/>
        <v>1484.7885000000001</v>
      </c>
      <c r="E56" s="5">
        <f t="shared" si="15"/>
        <v>2284.29</v>
      </c>
      <c r="F56" s="34">
        <f t="shared" si="15"/>
        <v>2284.29</v>
      </c>
      <c r="G56" s="20"/>
      <c r="H56" s="37">
        <f t="shared" si="16"/>
        <v>4263.93</v>
      </c>
      <c r="I56" s="8">
        <f t="shared" si="17"/>
        <v>1918.8036</v>
      </c>
      <c r="J56" s="8">
        <f t="shared" si="18"/>
        <v>2284.29</v>
      </c>
      <c r="K56" s="61">
        <f t="shared" si="18"/>
        <v>2284.29</v>
      </c>
      <c r="L56" s="14"/>
    </row>
    <row r="57" spans="1:15" ht="20.100000000000001" customHeight="1" x14ac:dyDescent="0.3">
      <c r="B57" s="58" t="s">
        <v>14</v>
      </c>
      <c r="C57" s="5">
        <f t="shared" si="13"/>
        <v>0</v>
      </c>
      <c r="D57" s="5">
        <f t="shared" si="14"/>
        <v>0</v>
      </c>
      <c r="E57" s="5">
        <f t="shared" si="15"/>
        <v>0</v>
      </c>
      <c r="F57" s="34">
        <f t="shared" si="15"/>
        <v>0</v>
      </c>
      <c r="G57" s="20"/>
      <c r="H57" s="37">
        <f t="shared" si="16"/>
        <v>0</v>
      </c>
      <c r="I57" s="8">
        <f t="shared" si="17"/>
        <v>0</v>
      </c>
      <c r="J57" s="8">
        <f t="shared" si="18"/>
        <v>0</v>
      </c>
      <c r="K57" s="61">
        <f t="shared" si="18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13"/>
        <v>0</v>
      </c>
      <c r="D58" s="35">
        <f t="shared" si="14"/>
        <v>0</v>
      </c>
      <c r="E58" s="35">
        <f t="shared" si="15"/>
        <v>0</v>
      </c>
      <c r="F58" s="36">
        <f t="shared" si="15"/>
        <v>0</v>
      </c>
      <c r="G58" s="20"/>
      <c r="H58" s="38">
        <f t="shared" si="16"/>
        <v>0</v>
      </c>
      <c r="I58" s="39">
        <f t="shared" si="17"/>
        <v>0</v>
      </c>
      <c r="J58" s="39">
        <f t="shared" si="18"/>
        <v>0</v>
      </c>
      <c r="K58" s="62">
        <f t="shared" si="18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8" t="s">
        <v>49</v>
      </c>
      <c r="G62" s="48"/>
      <c r="H62" s="145"/>
      <c r="I62" s="110" t="s">
        <v>47</v>
      </c>
      <c r="J62" s="110" t="s">
        <v>48</v>
      </c>
      <c r="K62" s="119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v>4263.93</v>
      </c>
      <c r="D63" s="5">
        <v>2284.29</v>
      </c>
      <c r="E63" s="5">
        <v>2284.29</v>
      </c>
      <c r="F63" s="34">
        <v>2284.29</v>
      </c>
      <c r="G63" s="20"/>
      <c r="H63" s="37">
        <v>4263.93</v>
      </c>
      <c r="I63" s="8">
        <v>2284.29</v>
      </c>
      <c r="J63" s="8">
        <v>2284.29</v>
      </c>
      <c r="K63" s="61">
        <v>2284.29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ref="C64:C68" si="19">+H64</f>
        <v>4263.93</v>
      </c>
      <c r="D64" s="5">
        <f t="shared" ref="D64:D68" si="20">+I64-(I64*$J$85)</f>
        <v>2124.3896999999997</v>
      </c>
      <c r="E64" s="5">
        <f t="shared" ref="E64:F68" si="21">+J64</f>
        <v>2284.29</v>
      </c>
      <c r="F64" s="34">
        <f t="shared" si="21"/>
        <v>2284.29</v>
      </c>
      <c r="G64" s="20"/>
      <c r="H64" s="37">
        <v>4263.93</v>
      </c>
      <c r="I64" s="8">
        <v>2284.29</v>
      </c>
      <c r="J64" s="8">
        <v>2284.29</v>
      </c>
      <c r="K64" s="61">
        <v>2284.29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19"/>
        <v>4263.93</v>
      </c>
      <c r="D65" s="5">
        <f t="shared" si="20"/>
        <v>2124.3896999999997</v>
      </c>
      <c r="E65" s="5">
        <f t="shared" si="21"/>
        <v>2284.29</v>
      </c>
      <c r="F65" s="34">
        <f t="shared" si="21"/>
        <v>2284.29</v>
      </c>
      <c r="G65" s="20"/>
      <c r="H65" s="37">
        <v>4263.93</v>
      </c>
      <c r="I65" s="8">
        <v>2284.29</v>
      </c>
      <c r="J65" s="8">
        <v>2284.29</v>
      </c>
      <c r="K65" s="61">
        <v>2284.29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19"/>
        <v>4263.93</v>
      </c>
      <c r="D66" s="5">
        <f t="shared" si="20"/>
        <v>2124.3896999999997</v>
      </c>
      <c r="E66" s="5">
        <f t="shared" si="21"/>
        <v>2284.29</v>
      </c>
      <c r="F66" s="34">
        <f t="shared" si="21"/>
        <v>2284.29</v>
      </c>
      <c r="G66" s="20"/>
      <c r="H66" s="37">
        <v>4263.93</v>
      </c>
      <c r="I66" s="8">
        <v>2284.29</v>
      </c>
      <c r="J66" s="8">
        <v>2284.29</v>
      </c>
      <c r="K66" s="61">
        <v>2284.29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19"/>
        <v>0</v>
      </c>
      <c r="D67" s="5">
        <f t="shared" si="20"/>
        <v>0</v>
      </c>
      <c r="E67" s="5">
        <f t="shared" si="21"/>
        <v>0</v>
      </c>
      <c r="F67" s="34">
        <f t="shared" si="21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19"/>
        <v>0</v>
      </c>
      <c r="D68" s="35">
        <f t="shared" si="20"/>
        <v>0</v>
      </c>
      <c r="E68" s="35">
        <f t="shared" si="21"/>
        <v>0</v>
      </c>
      <c r="F68" s="36">
        <f t="shared" si="21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8" t="s">
        <v>49</v>
      </c>
      <c r="G72" s="51"/>
      <c r="H72" s="145"/>
      <c r="I72" s="110" t="s">
        <v>47</v>
      </c>
      <c r="J72" s="110" t="s">
        <v>48</v>
      </c>
      <c r="K72" s="119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22">+H63+(H63*$J$87)</f>
        <v>6395.8950000000004</v>
      </c>
      <c r="D73" s="5">
        <f t="shared" si="22"/>
        <v>3426.4349999999999</v>
      </c>
      <c r="E73" s="5">
        <f t="shared" si="22"/>
        <v>3426.4349999999999</v>
      </c>
      <c r="F73" s="34">
        <f t="shared" si="22"/>
        <v>3426.4349999999999</v>
      </c>
      <c r="G73" s="20"/>
      <c r="H73" s="37">
        <f t="shared" ref="H73:K78" si="23">+H63+(H63*$J$88)</f>
        <v>6822.2880000000005</v>
      </c>
      <c r="I73" s="8">
        <f t="shared" si="23"/>
        <v>3654.8639999999996</v>
      </c>
      <c r="J73" s="8">
        <f t="shared" si="23"/>
        <v>3654.8639999999996</v>
      </c>
      <c r="K73" s="61">
        <f t="shared" si="23"/>
        <v>3654.8639999999996</v>
      </c>
      <c r="L73" s="14"/>
    </row>
    <row r="74" spans="1:15" ht="20.100000000000001" customHeight="1" x14ac:dyDescent="0.3">
      <c r="B74" s="57" t="s">
        <v>11</v>
      </c>
      <c r="C74" s="5">
        <f t="shared" si="22"/>
        <v>6395.8950000000004</v>
      </c>
      <c r="D74" s="5">
        <f t="shared" si="22"/>
        <v>3426.4349999999999</v>
      </c>
      <c r="E74" s="5">
        <f t="shared" si="22"/>
        <v>3426.4349999999999</v>
      </c>
      <c r="F74" s="34">
        <f t="shared" si="22"/>
        <v>3426.4349999999999</v>
      </c>
      <c r="G74" s="20"/>
      <c r="H74" s="37">
        <f t="shared" si="23"/>
        <v>6822.2880000000005</v>
      </c>
      <c r="I74" s="8">
        <f t="shared" si="23"/>
        <v>3654.8639999999996</v>
      </c>
      <c r="J74" s="8">
        <f t="shared" si="23"/>
        <v>3654.8639999999996</v>
      </c>
      <c r="K74" s="61">
        <f t="shared" si="23"/>
        <v>3654.8639999999996</v>
      </c>
      <c r="L74" s="14"/>
    </row>
    <row r="75" spans="1:15" ht="20.100000000000001" customHeight="1" x14ac:dyDescent="0.3">
      <c r="B75" s="58" t="s">
        <v>12</v>
      </c>
      <c r="C75" s="5">
        <f t="shared" si="22"/>
        <v>6395.8950000000004</v>
      </c>
      <c r="D75" s="5">
        <f t="shared" si="22"/>
        <v>3426.4349999999999</v>
      </c>
      <c r="E75" s="5">
        <f t="shared" si="22"/>
        <v>3426.4349999999999</v>
      </c>
      <c r="F75" s="34">
        <f t="shared" si="22"/>
        <v>3426.4349999999999</v>
      </c>
      <c r="G75" s="20"/>
      <c r="H75" s="37">
        <f t="shared" si="23"/>
        <v>6822.2880000000005</v>
      </c>
      <c r="I75" s="8">
        <f t="shared" si="23"/>
        <v>3654.8639999999996</v>
      </c>
      <c r="J75" s="8">
        <f t="shared" si="23"/>
        <v>3654.8639999999996</v>
      </c>
      <c r="K75" s="61">
        <f t="shared" si="23"/>
        <v>3654.8639999999996</v>
      </c>
      <c r="L75" s="14"/>
    </row>
    <row r="76" spans="1:15" ht="20.100000000000001" customHeight="1" x14ac:dyDescent="0.3">
      <c r="B76" s="58" t="s">
        <v>13</v>
      </c>
      <c r="C76" s="5">
        <f t="shared" si="22"/>
        <v>6395.8950000000004</v>
      </c>
      <c r="D76" s="5">
        <f t="shared" si="22"/>
        <v>3426.4349999999999</v>
      </c>
      <c r="E76" s="5">
        <f t="shared" si="22"/>
        <v>3426.4349999999999</v>
      </c>
      <c r="F76" s="34">
        <f t="shared" si="22"/>
        <v>3426.4349999999999</v>
      </c>
      <c r="G76" s="20"/>
      <c r="H76" s="37">
        <f t="shared" si="23"/>
        <v>6822.2880000000005</v>
      </c>
      <c r="I76" s="8">
        <f t="shared" si="23"/>
        <v>3654.8639999999996</v>
      </c>
      <c r="J76" s="8">
        <f t="shared" si="23"/>
        <v>3654.8639999999996</v>
      </c>
      <c r="K76" s="61">
        <f t="shared" si="23"/>
        <v>3654.8639999999996</v>
      </c>
      <c r="L76" s="14"/>
    </row>
    <row r="77" spans="1:15" ht="20.100000000000001" customHeight="1" x14ac:dyDescent="0.3">
      <c r="B77" s="58" t="s">
        <v>14</v>
      </c>
      <c r="C77" s="5">
        <f t="shared" si="22"/>
        <v>0</v>
      </c>
      <c r="D77" s="5">
        <f t="shared" si="22"/>
        <v>0</v>
      </c>
      <c r="E77" s="5">
        <f t="shared" si="22"/>
        <v>0</v>
      </c>
      <c r="F77" s="34">
        <f t="shared" si="22"/>
        <v>0</v>
      </c>
      <c r="G77" s="20"/>
      <c r="H77" s="37">
        <f t="shared" si="23"/>
        <v>0</v>
      </c>
      <c r="I77" s="8">
        <f t="shared" si="23"/>
        <v>0</v>
      </c>
      <c r="J77" s="8">
        <f t="shared" si="23"/>
        <v>0</v>
      </c>
      <c r="K77" s="61">
        <f t="shared" si="23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22"/>
        <v>0</v>
      </c>
      <c r="D78" s="35">
        <f t="shared" si="22"/>
        <v>0</v>
      </c>
      <c r="E78" s="35">
        <f t="shared" si="22"/>
        <v>0</v>
      </c>
      <c r="F78" s="36">
        <f t="shared" si="22"/>
        <v>0</v>
      </c>
      <c r="G78" s="20"/>
      <c r="H78" s="38">
        <f t="shared" si="23"/>
        <v>0</v>
      </c>
      <c r="I78" s="39">
        <f t="shared" si="23"/>
        <v>0</v>
      </c>
      <c r="J78" s="39">
        <f t="shared" si="23"/>
        <v>0</v>
      </c>
      <c r="K78" s="62">
        <f t="shared" si="23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95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8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24">+H63+(H63*$J$89)</f>
        <v>5543.1090000000004</v>
      </c>
      <c r="D83" s="5">
        <f t="shared" si="24"/>
        <v>2969.5769999999998</v>
      </c>
      <c r="E83" s="5">
        <f t="shared" si="24"/>
        <v>2969.5769999999998</v>
      </c>
      <c r="F83" s="34">
        <f t="shared" si="24"/>
        <v>2969.5769999999998</v>
      </c>
      <c r="G83" s="24"/>
      <c r="H83" s="120" t="s">
        <v>34</v>
      </c>
      <c r="I83" s="10">
        <v>0.35</v>
      </c>
      <c r="J83" s="32">
        <v>0.35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24"/>
        <v>5543.1090000000004</v>
      </c>
      <c r="D84" s="5">
        <f t="shared" si="24"/>
        <v>2969.5769999999998</v>
      </c>
      <c r="E84" s="5">
        <f t="shared" si="24"/>
        <v>2969.5769999999998</v>
      </c>
      <c r="F84" s="34">
        <f t="shared" si="24"/>
        <v>2969.5769999999998</v>
      </c>
      <c r="G84" s="24"/>
      <c r="H84" s="120" t="s">
        <v>35</v>
      </c>
      <c r="I84" s="10">
        <v>0.16</v>
      </c>
      <c r="J84" s="32">
        <v>0.16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24"/>
        <v>5543.1090000000004</v>
      </c>
      <c r="D85" s="5">
        <f t="shared" si="24"/>
        <v>2969.5769999999998</v>
      </c>
      <c r="E85" s="5">
        <f t="shared" si="24"/>
        <v>2969.5769999999998</v>
      </c>
      <c r="F85" s="34">
        <f t="shared" si="24"/>
        <v>2969.5769999999998</v>
      </c>
      <c r="G85" s="24"/>
      <c r="H85" s="120" t="s">
        <v>36</v>
      </c>
      <c r="I85" s="10">
        <v>7.0000000000000007E-2</v>
      </c>
      <c r="J85" s="32">
        <v>7.0000000000000007E-2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24"/>
        <v>5543.1090000000004</v>
      </c>
      <c r="D86" s="5">
        <f t="shared" si="24"/>
        <v>2969.5769999999998</v>
      </c>
      <c r="E86" s="5">
        <f t="shared" si="24"/>
        <v>2969.5769999999998</v>
      </c>
      <c r="F86" s="34">
        <f t="shared" si="24"/>
        <v>2969.5769999999998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24"/>
        <v>0</v>
      </c>
      <c r="D87" s="5">
        <f t="shared" si="24"/>
        <v>0</v>
      </c>
      <c r="E87" s="5">
        <f t="shared" si="24"/>
        <v>0</v>
      </c>
      <c r="F87" s="34">
        <f t="shared" si="24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24"/>
        <v>0</v>
      </c>
      <c r="D88" s="35">
        <f t="shared" si="24"/>
        <v>0</v>
      </c>
      <c r="E88" s="35">
        <f t="shared" si="24"/>
        <v>0</v>
      </c>
      <c r="F88" s="36">
        <f t="shared" si="24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21" t="s">
        <v>42</v>
      </c>
      <c r="E91" s="122"/>
      <c r="F91" s="34">
        <v>18.350000000000001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149.54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D10:K14 D20:F24 D54:F59 I54:K59 D64:F68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56D7B-9E0A-4C94-9833-83A9942C4882}">
  <sheetPr>
    <tabColor rgb="FF0070C0"/>
    <pageSetUpPr fitToPage="1"/>
  </sheetPr>
  <dimension ref="A1:P95"/>
  <sheetViews>
    <sheetView showGridLines="0" zoomScale="83" zoomScaleNormal="83" workbookViewId="0">
      <selection activeCell="H64" sqref="H64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96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5750.6</v>
      </c>
      <c r="D9" s="5">
        <f t="shared" ref="D9:D14" si="1">+I19-(I19*$I$83)</f>
        <v>882.97649999999999</v>
      </c>
      <c r="E9" s="5">
        <f t="shared" ref="E9:F14" si="2">+J19</f>
        <v>1962.17</v>
      </c>
      <c r="F9" s="34">
        <f t="shared" si="2"/>
        <v>1962.17</v>
      </c>
      <c r="G9" s="19"/>
      <c r="H9" s="37">
        <f t="shared" ref="H9:H14" si="3">+H19</f>
        <v>5750.6</v>
      </c>
      <c r="I9" s="8">
        <f t="shared" ref="I9:I14" si="4">+I19-(I19*$I$84)</f>
        <v>1373.5190000000002</v>
      </c>
      <c r="J9" s="8">
        <f t="shared" ref="J9:K14" si="5">+J19</f>
        <v>1962.17</v>
      </c>
      <c r="K9" s="61">
        <f t="shared" si="5"/>
        <v>1962.17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5750.6</v>
      </c>
      <c r="D10" s="5">
        <f t="shared" si="1"/>
        <v>882.97649999999999</v>
      </c>
      <c r="E10" s="5">
        <f t="shared" si="2"/>
        <v>1962.17</v>
      </c>
      <c r="F10" s="34">
        <f t="shared" si="2"/>
        <v>1962.17</v>
      </c>
      <c r="G10" s="19"/>
      <c r="H10" s="37">
        <f t="shared" si="3"/>
        <v>5750.6</v>
      </c>
      <c r="I10" s="8">
        <f t="shared" si="4"/>
        <v>1373.5190000000002</v>
      </c>
      <c r="J10" s="8">
        <f t="shared" si="5"/>
        <v>1962.17</v>
      </c>
      <c r="K10" s="61">
        <f t="shared" si="5"/>
        <v>1962.17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5750.6</v>
      </c>
      <c r="D11" s="5">
        <f t="shared" si="1"/>
        <v>882.97649999999999</v>
      </c>
      <c r="E11" s="5">
        <f t="shared" si="2"/>
        <v>1962.17</v>
      </c>
      <c r="F11" s="34">
        <f t="shared" si="2"/>
        <v>1962.17</v>
      </c>
      <c r="G11" s="19"/>
      <c r="H11" s="37">
        <f t="shared" si="3"/>
        <v>5750.6</v>
      </c>
      <c r="I11" s="8">
        <f t="shared" si="4"/>
        <v>1373.5190000000002</v>
      </c>
      <c r="J11" s="8">
        <f t="shared" si="5"/>
        <v>1962.17</v>
      </c>
      <c r="K11" s="61">
        <f t="shared" si="5"/>
        <v>1962.17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5750.6</v>
      </c>
      <c r="D12" s="5">
        <f t="shared" si="1"/>
        <v>882.97649999999999</v>
      </c>
      <c r="E12" s="5">
        <f t="shared" si="2"/>
        <v>1962.17</v>
      </c>
      <c r="F12" s="34">
        <f t="shared" si="2"/>
        <v>1962.17</v>
      </c>
      <c r="G12" s="19"/>
      <c r="H12" s="37">
        <f t="shared" si="3"/>
        <v>5750.6</v>
      </c>
      <c r="I12" s="8">
        <f t="shared" si="4"/>
        <v>1373.5190000000002</v>
      </c>
      <c r="J12" s="8">
        <f t="shared" si="5"/>
        <v>1962.17</v>
      </c>
      <c r="K12" s="61">
        <f t="shared" si="5"/>
        <v>1962.17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5750.6</v>
      </c>
      <c r="D19" s="5">
        <f t="shared" ref="D19:D24" si="7">+I19-(I19*$I$85)</f>
        <v>1864.0615</v>
      </c>
      <c r="E19" s="5">
        <f t="shared" ref="E19:F24" si="8">+J19</f>
        <v>1962.17</v>
      </c>
      <c r="F19" s="34">
        <f t="shared" si="8"/>
        <v>1962.17</v>
      </c>
      <c r="G19" s="19"/>
      <c r="H19" s="37">
        <v>5750.6</v>
      </c>
      <c r="I19" s="8">
        <v>1962.17</v>
      </c>
      <c r="J19" s="8">
        <v>1962.17</v>
      </c>
      <c r="K19" s="61">
        <v>1962.17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5750.6</v>
      </c>
      <c r="D20" s="5">
        <f t="shared" si="7"/>
        <v>1864.0615</v>
      </c>
      <c r="E20" s="5">
        <f t="shared" si="8"/>
        <v>1962.17</v>
      </c>
      <c r="F20" s="34">
        <f t="shared" si="8"/>
        <v>1962.17</v>
      </c>
      <c r="G20" s="19"/>
      <c r="H20" s="37">
        <v>5750.6</v>
      </c>
      <c r="I20" s="8">
        <v>1962.17</v>
      </c>
      <c r="J20" s="8">
        <v>1962.17</v>
      </c>
      <c r="K20" s="61">
        <v>1962.17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5750.6</v>
      </c>
      <c r="D21" s="5">
        <f t="shared" si="7"/>
        <v>1864.0615</v>
      </c>
      <c r="E21" s="5">
        <f t="shared" si="8"/>
        <v>1962.17</v>
      </c>
      <c r="F21" s="34">
        <f t="shared" si="8"/>
        <v>1962.17</v>
      </c>
      <c r="G21" s="19"/>
      <c r="H21" s="37">
        <v>5750.6</v>
      </c>
      <c r="I21" s="8">
        <v>1962.17</v>
      </c>
      <c r="J21" s="8">
        <v>1962.17</v>
      </c>
      <c r="K21" s="61">
        <v>1962.17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5750.6</v>
      </c>
      <c r="D22" s="5">
        <f t="shared" si="7"/>
        <v>1864.0615</v>
      </c>
      <c r="E22" s="5">
        <f t="shared" si="8"/>
        <v>1962.17</v>
      </c>
      <c r="F22" s="34">
        <f t="shared" si="8"/>
        <v>1962.17</v>
      </c>
      <c r="G22" s="19"/>
      <c r="H22" s="37">
        <v>5750.6</v>
      </c>
      <c r="I22" s="8">
        <v>1962.17</v>
      </c>
      <c r="J22" s="8">
        <v>1962.17</v>
      </c>
      <c r="K22" s="61">
        <v>1962.17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8625.9000000000015</v>
      </c>
      <c r="D29" s="5">
        <f t="shared" si="9"/>
        <v>2943.2550000000001</v>
      </c>
      <c r="E29" s="5">
        <f t="shared" si="9"/>
        <v>2943.2550000000001</v>
      </c>
      <c r="F29" s="34">
        <f t="shared" si="9"/>
        <v>2943.2550000000001</v>
      </c>
      <c r="G29" s="19"/>
      <c r="H29" s="37">
        <f t="shared" ref="H29:K34" si="10">+H19+(H19*$J$88)</f>
        <v>9200.9600000000009</v>
      </c>
      <c r="I29" s="8">
        <f t="shared" si="10"/>
        <v>3139.4719999999998</v>
      </c>
      <c r="J29" s="8">
        <f t="shared" si="10"/>
        <v>3139.4719999999998</v>
      </c>
      <c r="K29" s="61">
        <f t="shared" si="10"/>
        <v>3139.4719999999998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8625.9000000000015</v>
      </c>
      <c r="D30" s="5">
        <f t="shared" si="9"/>
        <v>2943.2550000000001</v>
      </c>
      <c r="E30" s="5">
        <f t="shared" si="9"/>
        <v>2943.2550000000001</v>
      </c>
      <c r="F30" s="34">
        <f t="shared" si="9"/>
        <v>2943.2550000000001</v>
      </c>
      <c r="G30" s="19"/>
      <c r="H30" s="37">
        <f t="shared" si="10"/>
        <v>9200.9600000000009</v>
      </c>
      <c r="I30" s="8">
        <f t="shared" si="10"/>
        <v>3139.4719999999998</v>
      </c>
      <c r="J30" s="8">
        <f t="shared" si="10"/>
        <v>3139.4719999999998</v>
      </c>
      <c r="K30" s="61">
        <f t="shared" si="10"/>
        <v>3139.4719999999998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8625.9000000000015</v>
      </c>
      <c r="D31" s="5">
        <f t="shared" si="9"/>
        <v>2943.2550000000001</v>
      </c>
      <c r="E31" s="5">
        <f t="shared" si="9"/>
        <v>2943.2550000000001</v>
      </c>
      <c r="F31" s="34">
        <f t="shared" si="9"/>
        <v>2943.2550000000001</v>
      </c>
      <c r="G31" s="19"/>
      <c r="H31" s="37">
        <f t="shared" si="10"/>
        <v>9200.9600000000009</v>
      </c>
      <c r="I31" s="8">
        <f t="shared" si="10"/>
        <v>3139.4719999999998</v>
      </c>
      <c r="J31" s="8">
        <f t="shared" si="10"/>
        <v>3139.4719999999998</v>
      </c>
      <c r="K31" s="61">
        <f t="shared" si="10"/>
        <v>3139.4719999999998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8625.9000000000015</v>
      </c>
      <c r="D32" s="5">
        <f t="shared" si="9"/>
        <v>2943.2550000000001</v>
      </c>
      <c r="E32" s="5">
        <f t="shared" si="9"/>
        <v>2943.2550000000001</v>
      </c>
      <c r="F32" s="34">
        <f t="shared" si="9"/>
        <v>2943.2550000000001</v>
      </c>
      <c r="G32" s="19"/>
      <c r="H32" s="37">
        <f t="shared" si="10"/>
        <v>9200.9600000000009</v>
      </c>
      <c r="I32" s="8">
        <f t="shared" si="10"/>
        <v>3139.4719999999998</v>
      </c>
      <c r="J32" s="8">
        <f t="shared" si="10"/>
        <v>3139.4719999999998</v>
      </c>
      <c r="K32" s="61">
        <f t="shared" si="10"/>
        <v>3139.4719999999998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118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7475.7800000000007</v>
      </c>
      <c r="D39" s="5">
        <f>+I19+(I19*$J$89)</f>
        <v>2550.8209999999999</v>
      </c>
      <c r="E39" s="5">
        <f>+E19+(E19*$J$89)</f>
        <v>2550.8209999999999</v>
      </c>
      <c r="F39" s="34">
        <f>+F19+(F19*$J$89)</f>
        <v>2550.8209999999999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7475.7800000000007</v>
      </c>
      <c r="D40" s="5">
        <f t="shared" si="11"/>
        <v>2550.8209999999999</v>
      </c>
      <c r="E40" s="5">
        <f t="shared" ref="E40:F40" si="12">+E20+(E20*$J$89)</f>
        <v>2550.8209999999999</v>
      </c>
      <c r="F40" s="34">
        <f t="shared" si="12"/>
        <v>2550.8209999999999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7475.7800000000007</v>
      </c>
      <c r="D41" s="5">
        <f t="shared" si="13"/>
        <v>2550.8209999999999</v>
      </c>
      <c r="E41" s="5">
        <f t="shared" ref="E41:F41" si="14">+E21+(E21*$J$89)</f>
        <v>2550.8209999999999</v>
      </c>
      <c r="F41" s="34">
        <f t="shared" si="14"/>
        <v>2550.8209999999999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7475.7800000000007</v>
      </c>
      <c r="D42" s="5">
        <f t="shared" si="15"/>
        <v>2550.8209999999999</v>
      </c>
      <c r="E42" s="5">
        <f t="shared" ref="E42:F42" si="16">+E22+(E22*$J$89)</f>
        <v>2550.8209999999999</v>
      </c>
      <c r="F42" s="34">
        <f t="shared" si="16"/>
        <v>2550.8209999999999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4263.95</v>
      </c>
      <c r="D53" s="5">
        <f t="shared" ref="D53:D58" si="22">+I63-(I63*$J$83)</f>
        <v>531.375</v>
      </c>
      <c r="E53" s="5">
        <f t="shared" ref="E53:F58" si="23">+J63</f>
        <v>1062.75</v>
      </c>
      <c r="F53" s="34">
        <f t="shared" si="23"/>
        <v>1062.75</v>
      </c>
      <c r="G53" s="20"/>
      <c r="H53" s="37">
        <f t="shared" ref="H53:H58" si="24">+H63</f>
        <v>4263.95</v>
      </c>
      <c r="I53" s="8">
        <f t="shared" ref="I53:I58" si="25">+I63-(I63*$J$84)</f>
        <v>743.92499999999995</v>
      </c>
      <c r="J53" s="8">
        <f t="shared" ref="J53:K58" si="26">+J63</f>
        <v>1062.75</v>
      </c>
      <c r="K53" s="61">
        <f t="shared" si="26"/>
        <v>1062.75</v>
      </c>
      <c r="L53" s="14"/>
    </row>
    <row r="54" spans="1:15" ht="20.100000000000001" customHeight="1" x14ac:dyDescent="0.3">
      <c r="B54" s="57" t="s">
        <v>11</v>
      </c>
      <c r="C54" s="5">
        <f t="shared" si="21"/>
        <v>4263.95</v>
      </c>
      <c r="D54" s="5">
        <f t="shared" si="22"/>
        <v>531.375</v>
      </c>
      <c r="E54" s="5">
        <f t="shared" si="23"/>
        <v>1062.75</v>
      </c>
      <c r="F54" s="34">
        <f t="shared" si="23"/>
        <v>1062.75</v>
      </c>
      <c r="G54" s="20"/>
      <c r="H54" s="37">
        <f t="shared" si="24"/>
        <v>4263.95</v>
      </c>
      <c r="I54" s="8">
        <f t="shared" si="25"/>
        <v>743.92499999999995</v>
      </c>
      <c r="J54" s="8">
        <f t="shared" si="26"/>
        <v>1062.75</v>
      </c>
      <c r="K54" s="61">
        <f t="shared" si="26"/>
        <v>1062.75</v>
      </c>
      <c r="L54" s="14"/>
    </row>
    <row r="55" spans="1:15" ht="20.100000000000001" customHeight="1" x14ac:dyDescent="0.3">
      <c r="B55" s="58" t="s">
        <v>12</v>
      </c>
      <c r="C55" s="5">
        <f t="shared" si="21"/>
        <v>4263.95</v>
      </c>
      <c r="D55" s="5">
        <f t="shared" si="22"/>
        <v>531.375</v>
      </c>
      <c r="E55" s="5">
        <f t="shared" si="23"/>
        <v>1062.75</v>
      </c>
      <c r="F55" s="34">
        <f t="shared" si="23"/>
        <v>1062.75</v>
      </c>
      <c r="G55" s="20"/>
      <c r="H55" s="37">
        <f t="shared" si="24"/>
        <v>4263.95</v>
      </c>
      <c r="I55" s="8">
        <f t="shared" si="25"/>
        <v>743.92499999999995</v>
      </c>
      <c r="J55" s="8">
        <f t="shared" si="26"/>
        <v>1062.75</v>
      </c>
      <c r="K55" s="61">
        <f t="shared" si="26"/>
        <v>1062.75</v>
      </c>
      <c r="L55" s="14"/>
    </row>
    <row r="56" spans="1:15" ht="20.100000000000001" customHeight="1" x14ac:dyDescent="0.3">
      <c r="B56" s="58" t="s">
        <v>13</v>
      </c>
      <c r="C56" s="5">
        <f t="shared" si="21"/>
        <v>4263.95</v>
      </c>
      <c r="D56" s="5">
        <f t="shared" si="22"/>
        <v>531.375</v>
      </c>
      <c r="E56" s="5">
        <f t="shared" si="23"/>
        <v>1062.75</v>
      </c>
      <c r="F56" s="34">
        <f t="shared" si="23"/>
        <v>1062.75</v>
      </c>
      <c r="G56" s="20"/>
      <c r="H56" s="37">
        <f t="shared" si="24"/>
        <v>4263.95</v>
      </c>
      <c r="I56" s="8">
        <f t="shared" si="25"/>
        <v>743.92499999999995</v>
      </c>
      <c r="J56" s="8">
        <f t="shared" si="26"/>
        <v>1062.75</v>
      </c>
      <c r="K56" s="61">
        <f t="shared" si="26"/>
        <v>1062.75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4263.95</v>
      </c>
      <c r="D63" s="5">
        <f t="shared" ref="D63:D68" si="28">+I63-(I63*$J$85)</f>
        <v>1009.6125</v>
      </c>
      <c r="E63" s="5">
        <f t="shared" ref="E63:F68" si="29">+J63</f>
        <v>1062.75</v>
      </c>
      <c r="F63" s="34">
        <f t="shared" si="29"/>
        <v>1062.75</v>
      </c>
      <c r="G63" s="20"/>
      <c r="H63" s="37">
        <v>4263.95</v>
      </c>
      <c r="I63" s="8">
        <v>1062.75</v>
      </c>
      <c r="J63" s="8">
        <v>1062.75</v>
      </c>
      <c r="K63" s="61">
        <v>1062.75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4263.95</v>
      </c>
      <c r="D64" s="5">
        <f t="shared" si="28"/>
        <v>1009.6125</v>
      </c>
      <c r="E64" s="5">
        <f t="shared" si="29"/>
        <v>1062.75</v>
      </c>
      <c r="F64" s="34">
        <f t="shared" si="29"/>
        <v>1062.75</v>
      </c>
      <c r="G64" s="20"/>
      <c r="H64" s="37">
        <v>4263.95</v>
      </c>
      <c r="I64" s="8">
        <v>1062.75</v>
      </c>
      <c r="J64" s="8">
        <v>1062.75</v>
      </c>
      <c r="K64" s="61">
        <v>1062.75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4263.95</v>
      </c>
      <c r="D65" s="5">
        <f t="shared" si="28"/>
        <v>1009.6125</v>
      </c>
      <c r="E65" s="5">
        <f t="shared" si="29"/>
        <v>1062.75</v>
      </c>
      <c r="F65" s="34">
        <f t="shared" si="29"/>
        <v>1062.75</v>
      </c>
      <c r="G65" s="20"/>
      <c r="H65" s="37">
        <v>4263.95</v>
      </c>
      <c r="I65" s="8">
        <v>1062.75</v>
      </c>
      <c r="J65" s="8">
        <v>1062.75</v>
      </c>
      <c r="K65" s="61">
        <v>1062.75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4263.95</v>
      </c>
      <c r="D66" s="5">
        <f t="shared" si="28"/>
        <v>1009.6125</v>
      </c>
      <c r="E66" s="5">
        <f t="shared" si="29"/>
        <v>1062.75</v>
      </c>
      <c r="F66" s="34">
        <f t="shared" si="29"/>
        <v>1062.75</v>
      </c>
      <c r="G66" s="20"/>
      <c r="H66" s="37">
        <v>4263.95</v>
      </c>
      <c r="I66" s="8">
        <v>1062.75</v>
      </c>
      <c r="J66" s="8">
        <v>1062.75</v>
      </c>
      <c r="K66" s="61">
        <v>1062.75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6395.9249999999993</v>
      </c>
      <c r="D73" s="5">
        <f t="shared" si="30"/>
        <v>1594.125</v>
      </c>
      <c r="E73" s="5">
        <f t="shared" si="30"/>
        <v>1594.125</v>
      </c>
      <c r="F73" s="34">
        <f t="shared" si="30"/>
        <v>1594.125</v>
      </c>
      <c r="G73" s="20"/>
      <c r="H73" s="37">
        <f t="shared" ref="H73:K78" si="31">+H63+(H63*$J$88)</f>
        <v>6822.32</v>
      </c>
      <c r="I73" s="8">
        <f t="shared" si="31"/>
        <v>1700.4</v>
      </c>
      <c r="J73" s="8">
        <f t="shared" si="31"/>
        <v>1700.4</v>
      </c>
      <c r="K73" s="61">
        <f t="shared" si="31"/>
        <v>1700.4</v>
      </c>
      <c r="L73" s="14"/>
    </row>
    <row r="74" spans="1:15" ht="20.100000000000001" customHeight="1" x14ac:dyDescent="0.3">
      <c r="B74" s="57" t="s">
        <v>11</v>
      </c>
      <c r="C74" s="5">
        <f t="shared" si="30"/>
        <v>6395.9249999999993</v>
      </c>
      <c r="D74" s="5">
        <f t="shared" si="30"/>
        <v>1594.125</v>
      </c>
      <c r="E74" s="5">
        <f t="shared" si="30"/>
        <v>1594.125</v>
      </c>
      <c r="F74" s="34">
        <f t="shared" si="30"/>
        <v>1594.125</v>
      </c>
      <c r="G74" s="20"/>
      <c r="H74" s="37">
        <f t="shared" si="31"/>
        <v>6822.32</v>
      </c>
      <c r="I74" s="8">
        <f t="shared" si="31"/>
        <v>1700.4</v>
      </c>
      <c r="J74" s="8">
        <f t="shared" si="31"/>
        <v>1700.4</v>
      </c>
      <c r="K74" s="61">
        <f t="shared" si="31"/>
        <v>1700.4</v>
      </c>
      <c r="L74" s="14"/>
    </row>
    <row r="75" spans="1:15" ht="20.100000000000001" customHeight="1" x14ac:dyDescent="0.3">
      <c r="B75" s="58" t="s">
        <v>12</v>
      </c>
      <c r="C75" s="5">
        <f t="shared" si="30"/>
        <v>6395.9249999999993</v>
      </c>
      <c r="D75" s="5">
        <f t="shared" si="30"/>
        <v>1594.125</v>
      </c>
      <c r="E75" s="5">
        <f t="shared" si="30"/>
        <v>1594.125</v>
      </c>
      <c r="F75" s="34">
        <f t="shared" si="30"/>
        <v>1594.125</v>
      </c>
      <c r="G75" s="20"/>
      <c r="H75" s="37">
        <f t="shared" si="31"/>
        <v>6822.32</v>
      </c>
      <c r="I75" s="8">
        <f t="shared" si="31"/>
        <v>1700.4</v>
      </c>
      <c r="J75" s="8">
        <f t="shared" si="31"/>
        <v>1700.4</v>
      </c>
      <c r="K75" s="61">
        <f t="shared" si="31"/>
        <v>1700.4</v>
      </c>
      <c r="L75" s="14"/>
    </row>
    <row r="76" spans="1:15" ht="20.100000000000001" customHeight="1" x14ac:dyDescent="0.3">
      <c r="B76" s="58" t="s">
        <v>13</v>
      </c>
      <c r="C76" s="5">
        <f t="shared" si="30"/>
        <v>6395.9249999999993</v>
      </c>
      <c r="D76" s="5">
        <f t="shared" si="30"/>
        <v>1594.125</v>
      </c>
      <c r="E76" s="5">
        <f t="shared" si="30"/>
        <v>1594.125</v>
      </c>
      <c r="F76" s="34">
        <f t="shared" si="30"/>
        <v>1594.125</v>
      </c>
      <c r="G76" s="20"/>
      <c r="H76" s="37">
        <f t="shared" si="31"/>
        <v>6822.32</v>
      </c>
      <c r="I76" s="8">
        <f t="shared" si="31"/>
        <v>1700.4</v>
      </c>
      <c r="J76" s="8">
        <f t="shared" si="31"/>
        <v>1700.4</v>
      </c>
      <c r="K76" s="61">
        <f t="shared" si="31"/>
        <v>1700.4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97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5543.1350000000002</v>
      </c>
      <c r="D83" s="5">
        <f t="shared" si="32"/>
        <v>1381.575</v>
      </c>
      <c r="E83" s="5">
        <f t="shared" si="32"/>
        <v>1381.575</v>
      </c>
      <c r="F83" s="34">
        <f t="shared" si="32"/>
        <v>1381.575</v>
      </c>
      <c r="G83" s="24"/>
      <c r="H83" s="115" t="s">
        <v>34</v>
      </c>
      <c r="I83" s="10">
        <v>0.55000000000000004</v>
      </c>
      <c r="J83" s="32">
        <v>0.5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5543.1350000000002</v>
      </c>
      <c r="D84" s="5">
        <f t="shared" si="32"/>
        <v>1381.575</v>
      </c>
      <c r="E84" s="5">
        <f t="shared" si="32"/>
        <v>1381.575</v>
      </c>
      <c r="F84" s="34">
        <f t="shared" si="32"/>
        <v>1381.575</v>
      </c>
      <c r="G84" s="24"/>
      <c r="H84" s="115" t="s">
        <v>35</v>
      </c>
      <c r="I84" s="10">
        <v>0.3</v>
      </c>
      <c r="J84" s="32">
        <v>0.3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5543.1350000000002</v>
      </c>
      <c r="D85" s="5">
        <f t="shared" si="32"/>
        <v>1381.575</v>
      </c>
      <c r="E85" s="5">
        <f t="shared" si="32"/>
        <v>1381.575</v>
      </c>
      <c r="F85" s="34">
        <f t="shared" si="32"/>
        <v>1381.575</v>
      </c>
      <c r="G85" s="24"/>
      <c r="H85" s="115" t="s">
        <v>36</v>
      </c>
      <c r="I85" s="10">
        <v>0.05</v>
      </c>
      <c r="J85" s="32">
        <v>0.05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5543.1350000000002</v>
      </c>
      <c r="D86" s="5">
        <f t="shared" si="32"/>
        <v>1381.575</v>
      </c>
      <c r="E86" s="5">
        <f t="shared" si="32"/>
        <v>1381.575</v>
      </c>
      <c r="F86" s="34">
        <f t="shared" si="32"/>
        <v>1381.575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10.69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131.91999999999999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B9:K18 B53:G68 B23:K23 B19:G20 H53:K60 B21:G22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90D0-8BF9-4EB1-9F12-14D761D9A750}">
  <sheetPr>
    <tabColor rgb="FF0070C0"/>
    <pageSetUpPr fitToPage="1"/>
  </sheetPr>
  <dimension ref="A1:P95"/>
  <sheetViews>
    <sheetView showGridLines="0" topLeftCell="A79" zoomScale="83" zoomScaleNormal="83" workbookViewId="0">
      <selection activeCell="D53" sqref="D53:I59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98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5748.67</v>
      </c>
      <c r="D9" s="5">
        <f t="shared" ref="D9:D14" si="1">+I19-(I19*$I$83)</f>
        <v>1084.0374999999999</v>
      </c>
      <c r="E9" s="5">
        <f t="shared" ref="E9:F14" si="2">+J19</f>
        <v>3097.25</v>
      </c>
      <c r="F9" s="34">
        <f t="shared" si="2"/>
        <v>3097.25</v>
      </c>
      <c r="G9" s="19"/>
      <c r="H9" s="37">
        <f t="shared" ref="H9:H14" si="3">+H19</f>
        <v>5748.67</v>
      </c>
      <c r="I9" s="8">
        <f t="shared" ref="I9:I14" si="4">+I19-(I19*$I$84)</f>
        <v>2013.2125000000001</v>
      </c>
      <c r="J9" s="8">
        <f t="shared" ref="J9:K14" si="5">+J19</f>
        <v>3097.25</v>
      </c>
      <c r="K9" s="61">
        <f t="shared" si="5"/>
        <v>3097.25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5748.67</v>
      </c>
      <c r="D10" s="5">
        <f t="shared" si="1"/>
        <v>1084.0374999999999</v>
      </c>
      <c r="E10" s="5">
        <f t="shared" si="2"/>
        <v>3097.25</v>
      </c>
      <c r="F10" s="34">
        <f t="shared" si="2"/>
        <v>3097.25</v>
      </c>
      <c r="G10" s="19"/>
      <c r="H10" s="37">
        <f t="shared" si="3"/>
        <v>5748.67</v>
      </c>
      <c r="I10" s="8">
        <f t="shared" si="4"/>
        <v>2013.2125000000001</v>
      </c>
      <c r="J10" s="8">
        <f t="shared" si="5"/>
        <v>3097.25</v>
      </c>
      <c r="K10" s="61">
        <f t="shared" si="5"/>
        <v>3097.25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5748.67</v>
      </c>
      <c r="D11" s="5">
        <f t="shared" si="1"/>
        <v>1084.0374999999999</v>
      </c>
      <c r="E11" s="5">
        <f t="shared" si="2"/>
        <v>3097.25</v>
      </c>
      <c r="F11" s="34">
        <f t="shared" si="2"/>
        <v>3097.25</v>
      </c>
      <c r="G11" s="19"/>
      <c r="H11" s="37">
        <f t="shared" si="3"/>
        <v>5748.67</v>
      </c>
      <c r="I11" s="8">
        <f t="shared" si="4"/>
        <v>2013.2125000000001</v>
      </c>
      <c r="J11" s="8">
        <f t="shared" si="5"/>
        <v>3097.25</v>
      </c>
      <c r="K11" s="61">
        <f t="shared" si="5"/>
        <v>3097.25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5748.67</v>
      </c>
      <c r="D12" s="5">
        <f t="shared" si="1"/>
        <v>1084.0374999999999</v>
      </c>
      <c r="E12" s="5">
        <f t="shared" si="2"/>
        <v>3097.25</v>
      </c>
      <c r="F12" s="34">
        <f t="shared" si="2"/>
        <v>3097.25</v>
      </c>
      <c r="G12" s="19"/>
      <c r="H12" s="37">
        <f t="shared" si="3"/>
        <v>5748.67</v>
      </c>
      <c r="I12" s="8">
        <f t="shared" si="4"/>
        <v>2013.2125000000001</v>
      </c>
      <c r="J12" s="8">
        <f t="shared" si="5"/>
        <v>3097.25</v>
      </c>
      <c r="K12" s="61">
        <f t="shared" si="5"/>
        <v>3097.25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5748.67</v>
      </c>
      <c r="D19" s="5">
        <f>+I19-(I19*$I$85)</f>
        <v>2787.5250000000001</v>
      </c>
      <c r="E19" s="5">
        <f t="shared" ref="E19:F24" si="7">+J19</f>
        <v>3097.25</v>
      </c>
      <c r="F19" s="34">
        <f t="shared" si="7"/>
        <v>3097.25</v>
      </c>
      <c r="G19" s="19"/>
      <c r="H19" s="37">
        <v>5748.67</v>
      </c>
      <c r="I19" s="8">
        <v>3097.25</v>
      </c>
      <c r="J19" s="8">
        <v>3097.25</v>
      </c>
      <c r="K19" s="61">
        <v>3097.25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5748.67</v>
      </c>
      <c r="D20" s="5">
        <f t="shared" ref="D20:D24" si="8">+I20-(I20*$I$85)</f>
        <v>2787.5250000000001</v>
      </c>
      <c r="E20" s="5">
        <f t="shared" si="7"/>
        <v>3097.25</v>
      </c>
      <c r="F20" s="34">
        <f t="shared" si="7"/>
        <v>3097.25</v>
      </c>
      <c r="G20" s="19"/>
      <c r="H20" s="37">
        <v>5748.67</v>
      </c>
      <c r="I20" s="8">
        <v>3097.25</v>
      </c>
      <c r="J20" s="8">
        <v>3097.25</v>
      </c>
      <c r="K20" s="61">
        <v>3097.25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5748.67</v>
      </c>
      <c r="D21" s="5">
        <f t="shared" si="8"/>
        <v>2787.5250000000001</v>
      </c>
      <c r="E21" s="5">
        <f t="shared" si="7"/>
        <v>3097.25</v>
      </c>
      <c r="F21" s="34">
        <f t="shared" si="7"/>
        <v>3097.25</v>
      </c>
      <c r="G21" s="19"/>
      <c r="H21" s="37">
        <v>5748.67</v>
      </c>
      <c r="I21" s="8">
        <v>3097.25</v>
      </c>
      <c r="J21" s="8">
        <v>3097.25</v>
      </c>
      <c r="K21" s="61">
        <v>3097.25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5748.67</v>
      </c>
      <c r="D22" s="5">
        <f t="shared" si="8"/>
        <v>2787.5250000000001</v>
      </c>
      <c r="E22" s="5">
        <f t="shared" si="7"/>
        <v>3097.25</v>
      </c>
      <c r="F22" s="34">
        <f t="shared" si="7"/>
        <v>3097.25</v>
      </c>
      <c r="G22" s="19"/>
      <c r="H22" s="37">
        <v>5748.67</v>
      </c>
      <c r="I22" s="8">
        <v>3097.25</v>
      </c>
      <c r="J22" s="8">
        <v>3097.25</v>
      </c>
      <c r="K22" s="61">
        <v>3097.25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8"/>
        <v>0</v>
      </c>
      <c r="E23" s="5">
        <f t="shared" si="7"/>
        <v>0</v>
      </c>
      <c r="F23" s="34">
        <f t="shared" si="7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8"/>
        <v>0</v>
      </c>
      <c r="E24" s="35">
        <f t="shared" si="7"/>
        <v>0</v>
      </c>
      <c r="F24" s="36">
        <f t="shared" si="7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8623.005000000001</v>
      </c>
      <c r="D29" s="5">
        <f t="shared" si="9"/>
        <v>4645.875</v>
      </c>
      <c r="E29" s="5">
        <f t="shared" si="9"/>
        <v>4645.875</v>
      </c>
      <c r="F29" s="34">
        <f t="shared" si="9"/>
        <v>4645.875</v>
      </c>
      <c r="G29" s="19"/>
      <c r="H29" s="37">
        <f t="shared" ref="H29:K34" si="10">+H19+(H19*$J$88)</f>
        <v>9197.8719999999994</v>
      </c>
      <c r="I29" s="8">
        <f t="shared" si="10"/>
        <v>4955.6000000000004</v>
      </c>
      <c r="J29" s="8">
        <f t="shared" si="10"/>
        <v>4955.6000000000004</v>
      </c>
      <c r="K29" s="61">
        <f t="shared" si="10"/>
        <v>4955.6000000000004</v>
      </c>
      <c r="L29" s="14"/>
    </row>
    <row r="30" spans="2:15" ht="20.100000000000001" customHeight="1" x14ac:dyDescent="0.3">
      <c r="B30" s="57" t="s">
        <v>11</v>
      </c>
      <c r="C30" s="5">
        <f t="shared" si="9"/>
        <v>8623.005000000001</v>
      </c>
      <c r="D30" s="5">
        <f t="shared" si="9"/>
        <v>4645.875</v>
      </c>
      <c r="E30" s="5">
        <f t="shared" si="9"/>
        <v>4645.875</v>
      </c>
      <c r="F30" s="34">
        <f t="shared" si="9"/>
        <v>4645.875</v>
      </c>
      <c r="G30" s="19"/>
      <c r="H30" s="37">
        <f t="shared" si="10"/>
        <v>9197.8719999999994</v>
      </c>
      <c r="I30" s="8">
        <f t="shared" si="10"/>
        <v>4955.6000000000004</v>
      </c>
      <c r="J30" s="8">
        <f t="shared" si="10"/>
        <v>4955.6000000000004</v>
      </c>
      <c r="K30" s="61">
        <f t="shared" si="10"/>
        <v>4955.6000000000004</v>
      </c>
      <c r="L30" s="14"/>
    </row>
    <row r="31" spans="2:15" ht="20.100000000000001" customHeight="1" x14ac:dyDescent="0.3">
      <c r="B31" s="58" t="s">
        <v>12</v>
      </c>
      <c r="C31" s="5">
        <f t="shared" si="9"/>
        <v>8623.005000000001</v>
      </c>
      <c r="D31" s="5">
        <f t="shared" si="9"/>
        <v>4645.875</v>
      </c>
      <c r="E31" s="5">
        <f t="shared" si="9"/>
        <v>4645.875</v>
      </c>
      <c r="F31" s="34">
        <f t="shared" si="9"/>
        <v>4645.875</v>
      </c>
      <c r="G31" s="19"/>
      <c r="H31" s="37">
        <f t="shared" si="10"/>
        <v>9197.8719999999994</v>
      </c>
      <c r="I31" s="8">
        <f t="shared" si="10"/>
        <v>4955.6000000000004</v>
      </c>
      <c r="J31" s="8">
        <f t="shared" si="10"/>
        <v>4955.6000000000004</v>
      </c>
      <c r="K31" s="61">
        <f t="shared" si="10"/>
        <v>4955.6000000000004</v>
      </c>
      <c r="L31" s="14"/>
    </row>
    <row r="32" spans="2:15" ht="20.100000000000001" customHeight="1" x14ac:dyDescent="0.3">
      <c r="B32" s="58" t="s">
        <v>13</v>
      </c>
      <c r="C32" s="5">
        <f t="shared" si="9"/>
        <v>8623.005000000001</v>
      </c>
      <c r="D32" s="5">
        <f t="shared" si="9"/>
        <v>4645.875</v>
      </c>
      <c r="E32" s="5">
        <f t="shared" si="9"/>
        <v>4645.875</v>
      </c>
      <c r="F32" s="34">
        <f t="shared" si="9"/>
        <v>4645.875</v>
      </c>
      <c r="G32" s="19"/>
      <c r="H32" s="37">
        <f t="shared" si="10"/>
        <v>9197.8719999999994</v>
      </c>
      <c r="I32" s="8">
        <f t="shared" si="10"/>
        <v>4955.6000000000004</v>
      </c>
      <c r="J32" s="8">
        <f t="shared" si="10"/>
        <v>4955.6000000000004</v>
      </c>
      <c r="K32" s="61">
        <f t="shared" si="10"/>
        <v>4955.6000000000004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119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7473.2709999999997</v>
      </c>
      <c r="D39" s="5">
        <f>+I19+(I19*$J$89)</f>
        <v>4026.4250000000002</v>
      </c>
      <c r="E39" s="5">
        <f>+E19+(E19*$J$89)</f>
        <v>4026.4250000000002</v>
      </c>
      <c r="F39" s="34">
        <f>+F19+(F19*$J$89)</f>
        <v>4026.4250000000002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7473.2709999999997</v>
      </c>
      <c r="D40" s="5">
        <f t="shared" si="11"/>
        <v>4026.4250000000002</v>
      </c>
      <c r="E40" s="5">
        <f t="shared" ref="E40:F40" si="12">+E20+(E20*$J$89)</f>
        <v>4026.4250000000002</v>
      </c>
      <c r="F40" s="34">
        <f t="shared" si="12"/>
        <v>4026.4250000000002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7473.2709999999997</v>
      </c>
      <c r="D41" s="5">
        <f t="shared" si="13"/>
        <v>4026.4250000000002</v>
      </c>
      <c r="E41" s="5">
        <f t="shared" ref="E41:F41" si="14">+E21+(E21*$J$89)</f>
        <v>4026.4250000000002</v>
      </c>
      <c r="F41" s="34">
        <f t="shared" si="14"/>
        <v>4026.4250000000002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7473.2709999999997</v>
      </c>
      <c r="D42" s="5">
        <f t="shared" si="15"/>
        <v>4026.4250000000002</v>
      </c>
      <c r="E42" s="5">
        <f t="shared" ref="E42:F42" si="16">+E22+(E22*$J$89)</f>
        <v>4026.4250000000002</v>
      </c>
      <c r="F42" s="34">
        <f t="shared" si="16"/>
        <v>4026.4250000000002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4248.1400000000003</v>
      </c>
      <c r="D53" s="5">
        <f t="shared" ref="D53:D58" si="22">+I63-(I63*$J$83)</f>
        <v>408.28899999999999</v>
      </c>
      <c r="E53" s="5">
        <f t="shared" ref="E53:F58" si="23">+J63</f>
        <v>1166.54</v>
      </c>
      <c r="F53" s="34">
        <f t="shared" si="23"/>
        <v>1166.54</v>
      </c>
      <c r="G53" s="20"/>
      <c r="H53" s="37">
        <f t="shared" ref="H53:H58" si="24">+H63</f>
        <v>4248.1400000000003</v>
      </c>
      <c r="I53" s="8">
        <f t="shared" ref="I53:I58" si="25">+I63-(I63*$J$84)</f>
        <v>758.25099999999998</v>
      </c>
      <c r="J53" s="8">
        <f t="shared" ref="J53:K58" si="26">+J63</f>
        <v>1166.54</v>
      </c>
      <c r="K53" s="61">
        <f t="shared" si="26"/>
        <v>1166.54</v>
      </c>
      <c r="L53" s="14"/>
    </row>
    <row r="54" spans="1:15" ht="20.100000000000001" customHeight="1" x14ac:dyDescent="0.3">
      <c r="B54" s="57" t="s">
        <v>11</v>
      </c>
      <c r="C54" s="5">
        <f t="shared" si="21"/>
        <v>4248.1400000000003</v>
      </c>
      <c r="D54" s="5">
        <f t="shared" si="22"/>
        <v>408.28899999999999</v>
      </c>
      <c r="E54" s="5">
        <f t="shared" si="23"/>
        <v>1166.54</v>
      </c>
      <c r="F54" s="34">
        <f t="shared" si="23"/>
        <v>1166.54</v>
      </c>
      <c r="G54" s="20"/>
      <c r="H54" s="37">
        <f t="shared" si="24"/>
        <v>4248.1400000000003</v>
      </c>
      <c r="I54" s="8">
        <f t="shared" si="25"/>
        <v>758.25099999999998</v>
      </c>
      <c r="J54" s="8">
        <f t="shared" si="26"/>
        <v>1166.54</v>
      </c>
      <c r="K54" s="61">
        <f t="shared" si="26"/>
        <v>1166.54</v>
      </c>
      <c r="L54" s="14"/>
    </row>
    <row r="55" spans="1:15" ht="20.100000000000001" customHeight="1" x14ac:dyDescent="0.3">
      <c r="B55" s="58" t="s">
        <v>12</v>
      </c>
      <c r="C55" s="5">
        <f t="shared" si="21"/>
        <v>4248.1400000000003</v>
      </c>
      <c r="D55" s="5">
        <f t="shared" si="22"/>
        <v>408.28899999999999</v>
      </c>
      <c r="E55" s="5">
        <f t="shared" si="23"/>
        <v>1166.54</v>
      </c>
      <c r="F55" s="34">
        <f t="shared" si="23"/>
        <v>1166.54</v>
      </c>
      <c r="G55" s="20"/>
      <c r="H55" s="37">
        <f t="shared" si="24"/>
        <v>4248.1400000000003</v>
      </c>
      <c r="I55" s="8">
        <f t="shared" si="25"/>
        <v>758.25099999999998</v>
      </c>
      <c r="J55" s="8">
        <f t="shared" si="26"/>
        <v>1166.54</v>
      </c>
      <c r="K55" s="61">
        <f t="shared" si="26"/>
        <v>1166.54</v>
      </c>
      <c r="L55" s="14"/>
    </row>
    <row r="56" spans="1:15" ht="20.100000000000001" customHeight="1" x14ac:dyDescent="0.3">
      <c r="B56" s="58" t="s">
        <v>13</v>
      </c>
      <c r="C56" s="5">
        <f t="shared" si="21"/>
        <v>4248.1400000000003</v>
      </c>
      <c r="D56" s="5">
        <f t="shared" si="22"/>
        <v>408.28899999999999</v>
      </c>
      <c r="E56" s="5">
        <f t="shared" si="23"/>
        <v>1166.54</v>
      </c>
      <c r="F56" s="34">
        <f t="shared" si="23"/>
        <v>1166.54</v>
      </c>
      <c r="G56" s="20"/>
      <c r="H56" s="37">
        <f t="shared" si="24"/>
        <v>4248.1400000000003</v>
      </c>
      <c r="I56" s="8">
        <f t="shared" si="25"/>
        <v>758.25099999999998</v>
      </c>
      <c r="J56" s="8">
        <f t="shared" si="26"/>
        <v>1166.54</v>
      </c>
      <c r="K56" s="61">
        <f t="shared" si="26"/>
        <v>1166.54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4248.1400000000003</v>
      </c>
      <c r="D63" s="5">
        <f t="shared" ref="D63:D68" si="28">+I63-(I63*$J$85)</f>
        <v>1049.886</v>
      </c>
      <c r="E63" s="5">
        <f t="shared" ref="E63:F68" si="29">+J63</f>
        <v>1166.54</v>
      </c>
      <c r="F63" s="34">
        <f t="shared" si="29"/>
        <v>1166.54</v>
      </c>
      <c r="G63" s="20"/>
      <c r="H63" s="37">
        <v>4248.1400000000003</v>
      </c>
      <c r="I63" s="8">
        <v>1166.54</v>
      </c>
      <c r="J63" s="8">
        <v>1166.54</v>
      </c>
      <c r="K63" s="61">
        <v>1166.54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4248.1400000000003</v>
      </c>
      <c r="D64" s="5">
        <f t="shared" si="28"/>
        <v>1049.886</v>
      </c>
      <c r="E64" s="5">
        <f t="shared" si="29"/>
        <v>1166.54</v>
      </c>
      <c r="F64" s="34">
        <f t="shared" si="29"/>
        <v>1166.54</v>
      </c>
      <c r="G64" s="20"/>
      <c r="H64" s="37">
        <v>4248.1400000000003</v>
      </c>
      <c r="I64" s="8">
        <v>1166.54</v>
      </c>
      <c r="J64" s="8">
        <v>1166.54</v>
      </c>
      <c r="K64" s="61">
        <v>1166.54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4248.1400000000003</v>
      </c>
      <c r="D65" s="5">
        <f t="shared" si="28"/>
        <v>1049.886</v>
      </c>
      <c r="E65" s="5">
        <f t="shared" si="29"/>
        <v>1166.54</v>
      </c>
      <c r="F65" s="34">
        <f t="shared" si="29"/>
        <v>1166.54</v>
      </c>
      <c r="G65" s="20"/>
      <c r="H65" s="37">
        <v>4248.1400000000003</v>
      </c>
      <c r="I65" s="8">
        <v>1166.54</v>
      </c>
      <c r="J65" s="8">
        <v>1166.54</v>
      </c>
      <c r="K65" s="61">
        <v>1166.54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4248.1400000000003</v>
      </c>
      <c r="D66" s="5">
        <f t="shared" si="28"/>
        <v>1049.886</v>
      </c>
      <c r="E66" s="5">
        <f t="shared" si="29"/>
        <v>1166.54</v>
      </c>
      <c r="F66" s="34">
        <f t="shared" si="29"/>
        <v>1166.54</v>
      </c>
      <c r="G66" s="20"/>
      <c r="H66" s="37">
        <v>4248.1400000000003</v>
      </c>
      <c r="I66" s="8">
        <v>1166.54</v>
      </c>
      <c r="J66" s="8">
        <v>1166.54</v>
      </c>
      <c r="K66" s="61">
        <v>1166.54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6372.2100000000009</v>
      </c>
      <c r="D73" s="5">
        <f t="shared" si="30"/>
        <v>1749.81</v>
      </c>
      <c r="E73" s="5">
        <f t="shared" si="30"/>
        <v>1749.81</v>
      </c>
      <c r="F73" s="34">
        <f t="shared" si="30"/>
        <v>1749.81</v>
      </c>
      <c r="G73" s="20"/>
      <c r="H73" s="37">
        <f t="shared" ref="H73:K78" si="31">+H63+(H63*$J$88)</f>
        <v>6797.0240000000003</v>
      </c>
      <c r="I73" s="8">
        <f t="shared" si="31"/>
        <v>1866.4639999999999</v>
      </c>
      <c r="J73" s="8">
        <f t="shared" si="31"/>
        <v>1866.4639999999999</v>
      </c>
      <c r="K73" s="61">
        <f t="shared" si="31"/>
        <v>1866.4639999999999</v>
      </c>
      <c r="L73" s="14"/>
    </row>
    <row r="74" spans="1:15" ht="20.100000000000001" customHeight="1" x14ac:dyDescent="0.3">
      <c r="B74" s="57" t="s">
        <v>11</v>
      </c>
      <c r="C74" s="5">
        <f t="shared" si="30"/>
        <v>6372.2100000000009</v>
      </c>
      <c r="D74" s="5">
        <f t="shared" si="30"/>
        <v>1749.81</v>
      </c>
      <c r="E74" s="5">
        <f t="shared" si="30"/>
        <v>1749.81</v>
      </c>
      <c r="F74" s="34">
        <f t="shared" si="30"/>
        <v>1749.81</v>
      </c>
      <c r="G74" s="20"/>
      <c r="H74" s="37">
        <f t="shared" si="31"/>
        <v>6797.0240000000003</v>
      </c>
      <c r="I74" s="8">
        <f t="shared" si="31"/>
        <v>1866.4639999999999</v>
      </c>
      <c r="J74" s="8">
        <f t="shared" si="31"/>
        <v>1866.4639999999999</v>
      </c>
      <c r="K74" s="61">
        <f t="shared" si="31"/>
        <v>1866.4639999999999</v>
      </c>
      <c r="L74" s="14"/>
    </row>
    <row r="75" spans="1:15" ht="20.100000000000001" customHeight="1" x14ac:dyDescent="0.3">
      <c r="B75" s="58" t="s">
        <v>12</v>
      </c>
      <c r="C75" s="5">
        <f t="shared" si="30"/>
        <v>6372.2100000000009</v>
      </c>
      <c r="D75" s="5">
        <f t="shared" si="30"/>
        <v>1749.81</v>
      </c>
      <c r="E75" s="5">
        <f t="shared" si="30"/>
        <v>1749.81</v>
      </c>
      <c r="F75" s="34">
        <f t="shared" si="30"/>
        <v>1749.81</v>
      </c>
      <c r="G75" s="20"/>
      <c r="H75" s="37">
        <f t="shared" si="31"/>
        <v>6797.0240000000003</v>
      </c>
      <c r="I75" s="8">
        <f t="shared" si="31"/>
        <v>1866.4639999999999</v>
      </c>
      <c r="J75" s="8">
        <f t="shared" si="31"/>
        <v>1866.4639999999999</v>
      </c>
      <c r="K75" s="61">
        <f t="shared" si="31"/>
        <v>1866.4639999999999</v>
      </c>
      <c r="L75" s="14"/>
    </row>
    <row r="76" spans="1:15" ht="20.100000000000001" customHeight="1" x14ac:dyDescent="0.3">
      <c r="B76" s="58" t="s">
        <v>13</v>
      </c>
      <c r="C76" s="5">
        <f t="shared" si="30"/>
        <v>6372.2100000000009</v>
      </c>
      <c r="D76" s="5">
        <f t="shared" si="30"/>
        <v>1749.81</v>
      </c>
      <c r="E76" s="5">
        <f t="shared" si="30"/>
        <v>1749.81</v>
      </c>
      <c r="F76" s="34">
        <f t="shared" si="30"/>
        <v>1749.81</v>
      </c>
      <c r="G76" s="20"/>
      <c r="H76" s="37">
        <f t="shared" si="31"/>
        <v>6797.0240000000003</v>
      </c>
      <c r="I76" s="8">
        <f t="shared" si="31"/>
        <v>1866.4639999999999</v>
      </c>
      <c r="J76" s="8">
        <f t="shared" si="31"/>
        <v>1866.4639999999999</v>
      </c>
      <c r="K76" s="61">
        <f t="shared" si="31"/>
        <v>1866.4639999999999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99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5522.5820000000003</v>
      </c>
      <c r="D83" s="5">
        <f t="shared" si="32"/>
        <v>1516.502</v>
      </c>
      <c r="E83" s="5">
        <f t="shared" si="32"/>
        <v>1516.502</v>
      </c>
      <c r="F83" s="34">
        <f t="shared" si="32"/>
        <v>1516.502</v>
      </c>
      <c r="G83" s="24"/>
      <c r="H83" s="115" t="s">
        <v>34</v>
      </c>
      <c r="I83" s="10">
        <v>0.65</v>
      </c>
      <c r="J83" s="32">
        <v>0.65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5522.5820000000003</v>
      </c>
      <c r="D84" s="5">
        <f t="shared" si="32"/>
        <v>1516.502</v>
      </c>
      <c r="E84" s="5">
        <f t="shared" si="32"/>
        <v>1516.502</v>
      </c>
      <c r="F84" s="34">
        <f t="shared" si="32"/>
        <v>1516.502</v>
      </c>
      <c r="G84" s="24"/>
      <c r="H84" s="115" t="s">
        <v>35</v>
      </c>
      <c r="I84" s="10">
        <v>0.35</v>
      </c>
      <c r="J84" s="32">
        <v>0.35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5522.5820000000003</v>
      </c>
      <c r="D85" s="5">
        <f t="shared" si="32"/>
        <v>1516.502</v>
      </c>
      <c r="E85" s="5">
        <f t="shared" si="32"/>
        <v>1516.502</v>
      </c>
      <c r="F85" s="34">
        <f t="shared" si="32"/>
        <v>1516.502</v>
      </c>
      <c r="G85" s="24"/>
      <c r="H85" s="115" t="s">
        <v>36</v>
      </c>
      <c r="I85" s="10">
        <v>0.1</v>
      </c>
      <c r="J85" s="32">
        <v>0.1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5522.5820000000003</v>
      </c>
      <c r="D86" s="5">
        <f t="shared" si="32"/>
        <v>1516.502</v>
      </c>
      <c r="E86" s="5">
        <f t="shared" si="32"/>
        <v>1516.502</v>
      </c>
      <c r="F86" s="34">
        <f t="shared" si="32"/>
        <v>1516.502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11.95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149.94999999999999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B9:F18 B63:K63 B81:K82 B80:G80 I80:K80 I9:I14 B86:K87 B83:H83 K83 B84:H84 K84 B85:H85 K85 B20:F24 B19:D19 E19:F19 B67:K79 B64:G66 D53:I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BF76-4B9A-4E66-B23C-D52B1A6C82A2}">
  <sheetPr>
    <tabColor rgb="FF0070C0"/>
    <pageSetUpPr fitToPage="1"/>
  </sheetPr>
  <dimension ref="A1:O95"/>
  <sheetViews>
    <sheetView showGridLines="0" topLeftCell="A82" zoomScale="83" zoomScaleNormal="83" workbookViewId="0">
      <selection activeCell="B2" sqref="B2:K2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46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5748.67</v>
      </c>
      <c r="D9" s="5">
        <f t="shared" ref="D9:D14" si="1">+I19-(I19*$I$83)</f>
        <v>929.17457599284944</v>
      </c>
      <c r="E9" s="5">
        <f t="shared" ref="E9:F14" si="2">+J19</f>
        <v>3097.2485866428315</v>
      </c>
      <c r="F9" s="34">
        <f t="shared" si="2"/>
        <v>3097.2485866428315</v>
      </c>
      <c r="G9" s="19"/>
      <c r="H9" s="37">
        <f t="shared" ref="H9:H14" si="3">+H19</f>
        <v>5748.67</v>
      </c>
      <c r="I9" s="8">
        <f t="shared" ref="I9:I14" si="4">+I19-(I19*$I$84)</f>
        <v>1858.3491519856989</v>
      </c>
      <c r="J9" s="8">
        <f t="shared" ref="J9:K14" si="5">+J19</f>
        <v>3097.2485866428315</v>
      </c>
      <c r="K9" s="61">
        <f t="shared" si="5"/>
        <v>3097.2485866428315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5748.67</v>
      </c>
      <c r="D10" s="5">
        <f t="shared" si="1"/>
        <v>929.17457599284944</v>
      </c>
      <c r="E10" s="5">
        <f t="shared" si="2"/>
        <v>3097.2485866428315</v>
      </c>
      <c r="F10" s="34">
        <f t="shared" si="2"/>
        <v>3097.2485866428315</v>
      </c>
      <c r="G10" s="19"/>
      <c r="H10" s="37">
        <f t="shared" si="3"/>
        <v>5748.67</v>
      </c>
      <c r="I10" s="8">
        <f t="shared" si="4"/>
        <v>1858.3491519856989</v>
      </c>
      <c r="J10" s="8">
        <f t="shared" si="5"/>
        <v>3097.2485866428315</v>
      </c>
      <c r="K10" s="61">
        <f t="shared" si="5"/>
        <v>3097.2485866428315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5748.67</v>
      </c>
      <c r="D11" s="5">
        <f t="shared" si="1"/>
        <v>929.17457599284944</v>
      </c>
      <c r="E11" s="5">
        <f t="shared" si="2"/>
        <v>3097.2485866428315</v>
      </c>
      <c r="F11" s="34">
        <f t="shared" si="2"/>
        <v>3097.2485866428315</v>
      </c>
      <c r="G11" s="19"/>
      <c r="H11" s="37">
        <f t="shared" si="3"/>
        <v>5748.67</v>
      </c>
      <c r="I11" s="8">
        <f t="shared" si="4"/>
        <v>1858.3491519856989</v>
      </c>
      <c r="J11" s="8">
        <f t="shared" si="5"/>
        <v>3097.2485866428315</v>
      </c>
      <c r="K11" s="61">
        <f t="shared" si="5"/>
        <v>3097.2485866428315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5748.67</v>
      </c>
      <c r="D12" s="5">
        <f t="shared" si="1"/>
        <v>929.17457599284944</v>
      </c>
      <c r="E12" s="5">
        <f t="shared" si="2"/>
        <v>3097.2485866428315</v>
      </c>
      <c r="F12" s="34">
        <f t="shared" si="2"/>
        <v>3097.2485866428315</v>
      </c>
      <c r="G12" s="19"/>
      <c r="H12" s="37">
        <f t="shared" si="3"/>
        <v>5748.67</v>
      </c>
      <c r="I12" s="8">
        <f t="shared" si="4"/>
        <v>1858.3491519856989</v>
      </c>
      <c r="J12" s="8">
        <f t="shared" si="5"/>
        <v>3097.2485866428315</v>
      </c>
      <c r="K12" s="61">
        <f t="shared" si="5"/>
        <v>3097.2485866428315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5748.67</v>
      </c>
      <c r="D19" s="5">
        <f t="shared" ref="D19:D24" si="7">+I19-(I19*$I$85)</f>
        <v>2632.661298646407</v>
      </c>
      <c r="E19" s="5">
        <f t="shared" ref="E19:F24" si="8">+J19</f>
        <v>3097.2485866428315</v>
      </c>
      <c r="F19" s="34">
        <f t="shared" si="8"/>
        <v>3097.2485866428315</v>
      </c>
      <c r="G19" s="19"/>
      <c r="H19" s="37">
        <v>5748.67</v>
      </c>
      <c r="I19" s="8">
        <v>3097.2485866428315</v>
      </c>
      <c r="J19" s="8">
        <v>3097.2485866428315</v>
      </c>
      <c r="K19" s="61">
        <v>3097.2485866428315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5748.67</v>
      </c>
      <c r="D20" s="5">
        <f t="shared" si="7"/>
        <v>2632.661298646407</v>
      </c>
      <c r="E20" s="5">
        <f t="shared" si="8"/>
        <v>3097.2485866428315</v>
      </c>
      <c r="F20" s="34">
        <f t="shared" si="8"/>
        <v>3097.2485866428315</v>
      </c>
      <c r="G20" s="19"/>
      <c r="H20" s="37">
        <v>5748.67</v>
      </c>
      <c r="I20" s="8">
        <v>3097.2485866428315</v>
      </c>
      <c r="J20" s="8">
        <v>3097.2485866428315</v>
      </c>
      <c r="K20" s="61">
        <v>3097.2485866428315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5748.67</v>
      </c>
      <c r="D21" s="5">
        <f t="shared" si="7"/>
        <v>2632.661298646407</v>
      </c>
      <c r="E21" s="5">
        <f t="shared" si="8"/>
        <v>3097.2485866428315</v>
      </c>
      <c r="F21" s="34">
        <f t="shared" si="8"/>
        <v>3097.2485866428315</v>
      </c>
      <c r="G21" s="19"/>
      <c r="H21" s="37">
        <v>5748.67</v>
      </c>
      <c r="I21" s="8">
        <v>3097.2485866428315</v>
      </c>
      <c r="J21" s="8">
        <v>3097.2485866428315</v>
      </c>
      <c r="K21" s="61">
        <v>3097.2485866428315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5748.67</v>
      </c>
      <c r="D22" s="5">
        <f t="shared" si="7"/>
        <v>2632.661298646407</v>
      </c>
      <c r="E22" s="5">
        <f t="shared" si="8"/>
        <v>3097.2485866428315</v>
      </c>
      <c r="F22" s="34">
        <f t="shared" si="8"/>
        <v>3097.2485866428315</v>
      </c>
      <c r="G22" s="19"/>
      <c r="H22" s="37">
        <v>5748.67</v>
      </c>
      <c r="I22" s="8">
        <v>3097.2485866428315</v>
      </c>
      <c r="J22" s="8">
        <v>3097.2485866428315</v>
      </c>
      <c r="K22" s="61">
        <v>3097.2485866428315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8623.005000000001</v>
      </c>
      <c r="D29" s="5">
        <f t="shared" si="9"/>
        <v>4645.8728799642467</v>
      </c>
      <c r="E29" s="5">
        <f t="shared" si="9"/>
        <v>4645.8728799642467</v>
      </c>
      <c r="F29" s="34">
        <f t="shared" si="9"/>
        <v>4645.8728799642467</v>
      </c>
      <c r="G29" s="19"/>
      <c r="H29" s="37">
        <f t="shared" ref="H29:K34" si="10">+H19+(H19*$J$88)</f>
        <v>9197.8719999999994</v>
      </c>
      <c r="I29" s="8">
        <f t="shared" si="10"/>
        <v>4955.5977386285304</v>
      </c>
      <c r="J29" s="8">
        <f t="shared" si="10"/>
        <v>4955.5977386285304</v>
      </c>
      <c r="K29" s="61">
        <f t="shared" si="10"/>
        <v>4955.5977386285304</v>
      </c>
      <c r="L29" s="14"/>
    </row>
    <row r="30" spans="2:15" ht="20.100000000000001" customHeight="1" x14ac:dyDescent="0.3">
      <c r="B30" s="57" t="s">
        <v>11</v>
      </c>
      <c r="C30" s="5">
        <f t="shared" si="9"/>
        <v>8623.005000000001</v>
      </c>
      <c r="D30" s="5">
        <f t="shared" si="9"/>
        <v>4645.8728799642467</v>
      </c>
      <c r="E30" s="5">
        <f t="shared" si="9"/>
        <v>4645.8728799642467</v>
      </c>
      <c r="F30" s="34">
        <f t="shared" si="9"/>
        <v>4645.8728799642467</v>
      </c>
      <c r="G30" s="19"/>
      <c r="H30" s="37">
        <f t="shared" si="10"/>
        <v>9197.8719999999994</v>
      </c>
      <c r="I30" s="8">
        <f t="shared" si="10"/>
        <v>4955.5977386285304</v>
      </c>
      <c r="J30" s="8">
        <f t="shared" si="10"/>
        <v>4955.5977386285304</v>
      </c>
      <c r="K30" s="61">
        <f t="shared" si="10"/>
        <v>4955.5977386285304</v>
      </c>
      <c r="L30" s="14"/>
    </row>
    <row r="31" spans="2:15" ht="20.100000000000001" customHeight="1" x14ac:dyDescent="0.3">
      <c r="B31" s="58" t="s">
        <v>12</v>
      </c>
      <c r="C31" s="5">
        <f t="shared" si="9"/>
        <v>8623.005000000001</v>
      </c>
      <c r="D31" s="5">
        <f t="shared" si="9"/>
        <v>4645.8728799642467</v>
      </c>
      <c r="E31" s="5">
        <f t="shared" si="9"/>
        <v>4645.8728799642467</v>
      </c>
      <c r="F31" s="34">
        <f t="shared" si="9"/>
        <v>4645.8728799642467</v>
      </c>
      <c r="G31" s="19"/>
      <c r="H31" s="37">
        <f t="shared" si="10"/>
        <v>9197.8719999999994</v>
      </c>
      <c r="I31" s="8">
        <f t="shared" si="10"/>
        <v>4955.5977386285304</v>
      </c>
      <c r="J31" s="8">
        <f t="shared" si="10"/>
        <v>4955.5977386285304</v>
      </c>
      <c r="K31" s="61">
        <f t="shared" si="10"/>
        <v>4955.5977386285304</v>
      </c>
      <c r="L31" s="14"/>
    </row>
    <row r="32" spans="2:15" ht="20.100000000000001" customHeight="1" x14ac:dyDescent="0.3">
      <c r="B32" s="58" t="s">
        <v>13</v>
      </c>
      <c r="C32" s="5">
        <f t="shared" si="9"/>
        <v>8623.005000000001</v>
      </c>
      <c r="D32" s="5">
        <f t="shared" si="9"/>
        <v>4645.8728799642467</v>
      </c>
      <c r="E32" s="5">
        <f t="shared" si="9"/>
        <v>4645.8728799642467</v>
      </c>
      <c r="F32" s="34">
        <f t="shared" si="9"/>
        <v>4645.8728799642467</v>
      </c>
      <c r="G32" s="19"/>
      <c r="H32" s="37">
        <f t="shared" si="10"/>
        <v>9197.8719999999994</v>
      </c>
      <c r="I32" s="8">
        <f t="shared" si="10"/>
        <v>4955.5977386285304</v>
      </c>
      <c r="J32" s="8">
        <f t="shared" si="10"/>
        <v>4955.5977386285304</v>
      </c>
      <c r="K32" s="61">
        <f t="shared" si="10"/>
        <v>4955.5977386285304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62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1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8623.005000000001</v>
      </c>
      <c r="D39" s="5">
        <f>+I19+(I19*$J$89)</f>
        <v>4645.8728799642467</v>
      </c>
      <c r="E39" s="5">
        <f>+E19+(E19*$J$89)</f>
        <v>4645.8728799642467</v>
      </c>
      <c r="F39" s="34">
        <f>+F19+(F19*$J$89)</f>
        <v>4645.8728799642467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F44" si="11">+C30</f>
        <v>8623.005000000001</v>
      </c>
      <c r="D40" s="5">
        <f t="shared" si="11"/>
        <v>4645.8728799642467</v>
      </c>
      <c r="E40" s="5">
        <f t="shared" si="11"/>
        <v>4645.8728799642467</v>
      </c>
      <c r="F40" s="34">
        <f t="shared" si="11"/>
        <v>4645.8728799642467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si="11"/>
        <v>8623.005000000001</v>
      </c>
      <c r="D41" s="5">
        <f t="shared" si="11"/>
        <v>4645.8728799642467</v>
      </c>
      <c r="E41" s="5">
        <f t="shared" si="11"/>
        <v>4645.8728799642467</v>
      </c>
      <c r="F41" s="34">
        <f t="shared" si="11"/>
        <v>4645.8728799642467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si="11"/>
        <v>8623.005000000001</v>
      </c>
      <c r="D42" s="5">
        <f t="shared" si="11"/>
        <v>4645.8728799642467</v>
      </c>
      <c r="E42" s="5">
        <f t="shared" si="11"/>
        <v>4645.8728799642467</v>
      </c>
      <c r="F42" s="34">
        <f t="shared" si="11"/>
        <v>4645.8728799642467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si="11"/>
        <v>0</v>
      </c>
      <c r="D43" s="5">
        <f t="shared" si="11"/>
        <v>0</v>
      </c>
      <c r="E43" s="5">
        <f t="shared" si="11"/>
        <v>0</v>
      </c>
      <c r="F43" s="34">
        <f t="shared" si="11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si="11"/>
        <v>0</v>
      </c>
      <c r="D44" s="35">
        <f t="shared" si="11"/>
        <v>0</v>
      </c>
      <c r="E44" s="35">
        <f t="shared" si="11"/>
        <v>0</v>
      </c>
      <c r="F44" s="36">
        <f t="shared" si="11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12">+H63</f>
        <v>4272.1899999999996</v>
      </c>
      <c r="D53" s="5">
        <f t="shared" ref="D53:D58" si="13">+I63-(I63*$J$83)</f>
        <v>241.55100000000004</v>
      </c>
      <c r="E53" s="5">
        <f t="shared" ref="E53:F58" si="14">+J63</f>
        <v>805.17000000000007</v>
      </c>
      <c r="F53" s="34">
        <f t="shared" si="14"/>
        <v>805.17000000000007</v>
      </c>
      <c r="G53" s="20"/>
      <c r="H53" s="37">
        <f t="shared" ref="H53:H58" si="15">+H63</f>
        <v>4272.1899999999996</v>
      </c>
      <c r="I53" s="8">
        <f t="shared" ref="I53:I58" si="16">+I63-(I63*$J$84)</f>
        <v>483.10200000000003</v>
      </c>
      <c r="J53" s="8">
        <f t="shared" ref="J53:K58" si="17">+J63</f>
        <v>805.17000000000007</v>
      </c>
      <c r="K53" s="61">
        <f t="shared" si="17"/>
        <v>805.17000000000007</v>
      </c>
      <c r="L53" s="14"/>
    </row>
    <row r="54" spans="1:15" ht="20.100000000000001" customHeight="1" x14ac:dyDescent="0.3">
      <c r="B54" s="57" t="s">
        <v>11</v>
      </c>
      <c r="C54" s="5">
        <f t="shared" si="12"/>
        <v>4272.1899999999996</v>
      </c>
      <c r="D54" s="5">
        <f t="shared" si="13"/>
        <v>241.55100000000004</v>
      </c>
      <c r="E54" s="5">
        <f t="shared" si="14"/>
        <v>805.17000000000007</v>
      </c>
      <c r="F54" s="34">
        <f t="shared" si="14"/>
        <v>805.17000000000007</v>
      </c>
      <c r="G54" s="20"/>
      <c r="H54" s="37">
        <f t="shared" si="15"/>
        <v>4272.1899999999996</v>
      </c>
      <c r="I54" s="8">
        <f t="shared" si="16"/>
        <v>483.10200000000003</v>
      </c>
      <c r="J54" s="8">
        <f t="shared" si="17"/>
        <v>805.17000000000007</v>
      </c>
      <c r="K54" s="61">
        <f t="shared" si="17"/>
        <v>805.17000000000007</v>
      </c>
      <c r="L54" s="14"/>
    </row>
    <row r="55" spans="1:15" ht="20.100000000000001" customHeight="1" x14ac:dyDescent="0.3">
      <c r="B55" s="58" t="s">
        <v>12</v>
      </c>
      <c r="C55" s="5">
        <f t="shared" si="12"/>
        <v>4272.1899999999996</v>
      </c>
      <c r="D55" s="5">
        <f t="shared" si="13"/>
        <v>241.55100000000004</v>
      </c>
      <c r="E55" s="5">
        <f t="shared" si="14"/>
        <v>805.17000000000007</v>
      </c>
      <c r="F55" s="34">
        <f t="shared" si="14"/>
        <v>805.17000000000007</v>
      </c>
      <c r="G55" s="20"/>
      <c r="H55" s="37">
        <f t="shared" si="15"/>
        <v>4272.1899999999996</v>
      </c>
      <c r="I55" s="8">
        <f t="shared" si="16"/>
        <v>483.10200000000003</v>
      </c>
      <c r="J55" s="8">
        <f t="shared" si="17"/>
        <v>805.17000000000007</v>
      </c>
      <c r="K55" s="61">
        <f t="shared" si="17"/>
        <v>805.17000000000007</v>
      </c>
      <c r="L55" s="14"/>
    </row>
    <row r="56" spans="1:15" ht="20.100000000000001" customHeight="1" x14ac:dyDescent="0.3">
      <c r="B56" s="58" t="s">
        <v>13</v>
      </c>
      <c r="C56" s="5">
        <f t="shared" si="12"/>
        <v>4272.1899999999996</v>
      </c>
      <c r="D56" s="5">
        <f t="shared" si="13"/>
        <v>241.55100000000004</v>
      </c>
      <c r="E56" s="5">
        <f t="shared" si="14"/>
        <v>805.17000000000007</v>
      </c>
      <c r="F56" s="34">
        <f t="shared" si="14"/>
        <v>805.17000000000007</v>
      </c>
      <c r="G56" s="20"/>
      <c r="H56" s="37">
        <f t="shared" si="15"/>
        <v>4272.1899999999996</v>
      </c>
      <c r="I56" s="8">
        <f t="shared" si="16"/>
        <v>483.10200000000003</v>
      </c>
      <c r="J56" s="8">
        <f t="shared" si="17"/>
        <v>805.17000000000007</v>
      </c>
      <c r="K56" s="61">
        <f t="shared" si="17"/>
        <v>805.17000000000007</v>
      </c>
      <c r="L56" s="14"/>
    </row>
    <row r="57" spans="1:15" ht="20.100000000000001" customHeight="1" x14ac:dyDescent="0.3">
      <c r="B57" s="58" t="s">
        <v>14</v>
      </c>
      <c r="C57" s="5">
        <f t="shared" si="12"/>
        <v>0</v>
      </c>
      <c r="D57" s="5">
        <f t="shared" si="13"/>
        <v>0</v>
      </c>
      <c r="E57" s="5">
        <f t="shared" si="14"/>
        <v>0</v>
      </c>
      <c r="F57" s="34">
        <f t="shared" si="14"/>
        <v>0</v>
      </c>
      <c r="G57" s="20"/>
      <c r="H57" s="37">
        <f t="shared" si="15"/>
        <v>0</v>
      </c>
      <c r="I57" s="8">
        <f t="shared" si="16"/>
        <v>0</v>
      </c>
      <c r="J57" s="8">
        <f t="shared" si="17"/>
        <v>0</v>
      </c>
      <c r="K57" s="61">
        <f t="shared" si="17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12"/>
        <v>0</v>
      </c>
      <c r="D58" s="35">
        <f t="shared" si="13"/>
        <v>0</v>
      </c>
      <c r="E58" s="35">
        <f t="shared" si="14"/>
        <v>0</v>
      </c>
      <c r="F58" s="36">
        <f t="shared" si="14"/>
        <v>0</v>
      </c>
      <c r="G58" s="20"/>
      <c r="H58" s="38">
        <f t="shared" si="15"/>
        <v>0</v>
      </c>
      <c r="I58" s="39">
        <f t="shared" si="16"/>
        <v>0</v>
      </c>
      <c r="J58" s="39">
        <f t="shared" si="17"/>
        <v>0</v>
      </c>
      <c r="K58" s="62">
        <f t="shared" si="17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18">+H63</f>
        <v>4272.1899999999996</v>
      </c>
      <c r="D63" s="5">
        <f t="shared" ref="D63:D68" si="19">+I63-(I63*$J$85)</f>
        <v>684.39450000000011</v>
      </c>
      <c r="E63" s="5">
        <f t="shared" ref="E63:F68" si="20">+J63</f>
        <v>805.17000000000007</v>
      </c>
      <c r="F63" s="34">
        <f t="shared" si="20"/>
        <v>805.17000000000007</v>
      </c>
      <c r="G63" s="20"/>
      <c r="H63" s="37">
        <v>4272.1899999999996</v>
      </c>
      <c r="I63" s="8">
        <v>805.17000000000007</v>
      </c>
      <c r="J63" s="8">
        <v>805.17000000000007</v>
      </c>
      <c r="K63" s="61">
        <v>805.17000000000007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18"/>
        <v>4272.1899999999996</v>
      </c>
      <c r="D64" s="5">
        <f t="shared" si="19"/>
        <v>684.39450000000011</v>
      </c>
      <c r="E64" s="5">
        <f t="shared" si="20"/>
        <v>805.17000000000007</v>
      </c>
      <c r="F64" s="34">
        <f t="shared" si="20"/>
        <v>805.17000000000007</v>
      </c>
      <c r="G64" s="20"/>
      <c r="H64" s="37">
        <v>4272.1899999999996</v>
      </c>
      <c r="I64" s="8">
        <v>805.17000000000007</v>
      </c>
      <c r="J64" s="8">
        <v>805.17000000000007</v>
      </c>
      <c r="K64" s="61">
        <v>805.17000000000007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18"/>
        <v>4272.1899999999996</v>
      </c>
      <c r="D65" s="5">
        <f t="shared" si="19"/>
        <v>684.39450000000011</v>
      </c>
      <c r="E65" s="5">
        <f t="shared" si="20"/>
        <v>805.17000000000007</v>
      </c>
      <c r="F65" s="34">
        <f t="shared" si="20"/>
        <v>805.17000000000007</v>
      </c>
      <c r="G65" s="20"/>
      <c r="H65" s="37">
        <v>4272.1899999999996</v>
      </c>
      <c r="I65" s="8">
        <v>805.17000000000007</v>
      </c>
      <c r="J65" s="8">
        <v>805.17000000000007</v>
      </c>
      <c r="K65" s="61">
        <v>805.17000000000007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18"/>
        <v>4272.1899999999996</v>
      </c>
      <c r="D66" s="5">
        <f t="shared" si="19"/>
        <v>684.39450000000011</v>
      </c>
      <c r="E66" s="5">
        <f t="shared" si="20"/>
        <v>805.17000000000007</v>
      </c>
      <c r="F66" s="34">
        <f t="shared" si="20"/>
        <v>805.17000000000007</v>
      </c>
      <c r="G66" s="20"/>
      <c r="H66" s="37">
        <v>4272.1899999999996</v>
      </c>
      <c r="I66" s="8">
        <v>805.17000000000007</v>
      </c>
      <c r="J66" s="8">
        <v>805.17000000000007</v>
      </c>
      <c r="K66" s="61">
        <v>805.17000000000007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18"/>
        <v>0</v>
      </c>
      <c r="D67" s="5">
        <f t="shared" si="19"/>
        <v>0</v>
      </c>
      <c r="E67" s="5">
        <f t="shared" si="20"/>
        <v>0</v>
      </c>
      <c r="F67" s="34">
        <f t="shared" si="20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18"/>
        <v>0</v>
      </c>
      <c r="D68" s="35">
        <f t="shared" si="19"/>
        <v>0</v>
      </c>
      <c r="E68" s="35">
        <f t="shared" si="20"/>
        <v>0</v>
      </c>
      <c r="F68" s="36">
        <f t="shared" si="20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21">+H63+(H63*$J$87)</f>
        <v>6408.2849999999999</v>
      </c>
      <c r="D73" s="5">
        <f t="shared" si="21"/>
        <v>1207.7550000000001</v>
      </c>
      <c r="E73" s="5">
        <f t="shared" si="21"/>
        <v>1207.7550000000001</v>
      </c>
      <c r="F73" s="34">
        <f t="shared" si="21"/>
        <v>1207.7550000000001</v>
      </c>
      <c r="G73" s="20"/>
      <c r="H73" s="37">
        <f t="shared" ref="H73:K78" si="22">+H63+(H63*$J$88)</f>
        <v>6835.503999999999</v>
      </c>
      <c r="I73" s="8">
        <f t="shared" si="22"/>
        <v>1288.2720000000002</v>
      </c>
      <c r="J73" s="8">
        <f t="shared" si="22"/>
        <v>1288.2720000000002</v>
      </c>
      <c r="K73" s="61">
        <f t="shared" si="22"/>
        <v>1288.2720000000002</v>
      </c>
      <c r="L73" s="14"/>
    </row>
    <row r="74" spans="1:15" ht="20.100000000000001" customHeight="1" x14ac:dyDescent="0.3">
      <c r="B74" s="57" t="s">
        <v>11</v>
      </c>
      <c r="C74" s="5">
        <f t="shared" si="21"/>
        <v>6408.2849999999999</v>
      </c>
      <c r="D74" s="5">
        <f t="shared" si="21"/>
        <v>1207.7550000000001</v>
      </c>
      <c r="E74" s="5">
        <f t="shared" si="21"/>
        <v>1207.7550000000001</v>
      </c>
      <c r="F74" s="34">
        <f t="shared" si="21"/>
        <v>1207.7550000000001</v>
      </c>
      <c r="G74" s="20"/>
      <c r="H74" s="37">
        <f t="shared" si="22"/>
        <v>6835.503999999999</v>
      </c>
      <c r="I74" s="8">
        <f t="shared" si="22"/>
        <v>1288.2720000000002</v>
      </c>
      <c r="J74" s="8">
        <f t="shared" si="22"/>
        <v>1288.2720000000002</v>
      </c>
      <c r="K74" s="61">
        <f t="shared" si="22"/>
        <v>1288.2720000000002</v>
      </c>
      <c r="L74" s="14"/>
    </row>
    <row r="75" spans="1:15" ht="20.100000000000001" customHeight="1" x14ac:dyDescent="0.3">
      <c r="B75" s="58" t="s">
        <v>12</v>
      </c>
      <c r="C75" s="5">
        <f t="shared" si="21"/>
        <v>6408.2849999999999</v>
      </c>
      <c r="D75" s="5">
        <f t="shared" si="21"/>
        <v>1207.7550000000001</v>
      </c>
      <c r="E75" s="5">
        <f t="shared" si="21"/>
        <v>1207.7550000000001</v>
      </c>
      <c r="F75" s="34">
        <f t="shared" si="21"/>
        <v>1207.7550000000001</v>
      </c>
      <c r="G75" s="20"/>
      <c r="H75" s="37">
        <f t="shared" si="22"/>
        <v>6835.503999999999</v>
      </c>
      <c r="I75" s="8">
        <f t="shared" si="22"/>
        <v>1288.2720000000002</v>
      </c>
      <c r="J75" s="8">
        <f t="shared" si="22"/>
        <v>1288.2720000000002</v>
      </c>
      <c r="K75" s="61">
        <f t="shared" si="22"/>
        <v>1288.2720000000002</v>
      </c>
      <c r="L75" s="14"/>
    </row>
    <row r="76" spans="1:15" ht="20.100000000000001" customHeight="1" x14ac:dyDescent="0.3">
      <c r="B76" s="58" t="s">
        <v>13</v>
      </c>
      <c r="C76" s="5">
        <f t="shared" si="21"/>
        <v>6408.2849999999999</v>
      </c>
      <c r="D76" s="5">
        <f t="shared" si="21"/>
        <v>1207.7550000000001</v>
      </c>
      <c r="E76" s="5">
        <f t="shared" si="21"/>
        <v>1207.7550000000001</v>
      </c>
      <c r="F76" s="34">
        <f t="shared" si="21"/>
        <v>1207.7550000000001</v>
      </c>
      <c r="G76" s="20"/>
      <c r="H76" s="37">
        <f t="shared" si="22"/>
        <v>6835.503999999999</v>
      </c>
      <c r="I76" s="8">
        <f t="shared" si="22"/>
        <v>1288.2720000000002</v>
      </c>
      <c r="J76" s="8">
        <f t="shared" si="22"/>
        <v>1288.2720000000002</v>
      </c>
      <c r="K76" s="61">
        <f t="shared" si="22"/>
        <v>1288.2720000000002</v>
      </c>
      <c r="L76" s="14"/>
    </row>
    <row r="77" spans="1:15" ht="20.100000000000001" customHeight="1" x14ac:dyDescent="0.3">
      <c r="B77" s="58" t="s">
        <v>14</v>
      </c>
      <c r="C77" s="5">
        <f t="shared" si="21"/>
        <v>0</v>
      </c>
      <c r="D77" s="5">
        <f t="shared" si="21"/>
        <v>0</v>
      </c>
      <c r="E77" s="5">
        <f t="shared" si="21"/>
        <v>0</v>
      </c>
      <c r="F77" s="34">
        <f t="shared" si="21"/>
        <v>0</v>
      </c>
      <c r="G77" s="20"/>
      <c r="H77" s="37">
        <f t="shared" si="22"/>
        <v>0</v>
      </c>
      <c r="I77" s="8">
        <f t="shared" si="22"/>
        <v>0</v>
      </c>
      <c r="J77" s="8">
        <f t="shared" si="22"/>
        <v>0</v>
      </c>
      <c r="K77" s="61">
        <f t="shared" si="22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21"/>
        <v>0</v>
      </c>
      <c r="D78" s="35">
        <f t="shared" si="21"/>
        <v>0</v>
      </c>
      <c r="E78" s="35">
        <f t="shared" si="21"/>
        <v>0</v>
      </c>
      <c r="F78" s="36">
        <f t="shared" si="21"/>
        <v>0</v>
      </c>
      <c r="G78" s="20"/>
      <c r="H78" s="38">
        <f t="shared" si="22"/>
        <v>0</v>
      </c>
      <c r="I78" s="39">
        <f t="shared" si="22"/>
        <v>0</v>
      </c>
      <c r="J78" s="39">
        <f t="shared" si="22"/>
        <v>0</v>
      </c>
      <c r="K78" s="62">
        <f t="shared" si="22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51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23">+H63+(H63*$J$89)</f>
        <v>6408.2849999999999</v>
      </c>
      <c r="D83" s="5">
        <f t="shared" si="23"/>
        <v>1207.7550000000001</v>
      </c>
      <c r="E83" s="5">
        <f t="shared" si="23"/>
        <v>1207.7550000000001</v>
      </c>
      <c r="F83" s="34">
        <f t="shared" si="23"/>
        <v>1207.7550000000001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23"/>
        <v>6408.2849999999999</v>
      </c>
      <c r="D84" s="5">
        <f t="shared" si="23"/>
        <v>1207.7550000000001</v>
      </c>
      <c r="E84" s="5">
        <f t="shared" si="23"/>
        <v>1207.7550000000001</v>
      </c>
      <c r="F84" s="34">
        <f t="shared" si="23"/>
        <v>1207.7550000000001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23"/>
        <v>6408.2849999999999</v>
      </c>
      <c r="D85" s="5">
        <f t="shared" si="23"/>
        <v>1207.7550000000001</v>
      </c>
      <c r="E85" s="5">
        <f t="shared" si="23"/>
        <v>1207.7550000000001</v>
      </c>
      <c r="F85" s="34">
        <f t="shared" si="23"/>
        <v>1207.7550000000001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23"/>
        <v>6408.2849999999999</v>
      </c>
      <c r="D86" s="5">
        <f t="shared" si="23"/>
        <v>1207.7550000000001</v>
      </c>
      <c r="E86" s="5">
        <f t="shared" si="23"/>
        <v>1207.7550000000001</v>
      </c>
      <c r="F86" s="34">
        <f t="shared" si="23"/>
        <v>1207.7550000000001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23"/>
        <v>0</v>
      </c>
      <c r="D87" s="5">
        <f t="shared" si="23"/>
        <v>0</v>
      </c>
      <c r="E87" s="5">
        <f t="shared" si="23"/>
        <v>0</v>
      </c>
      <c r="F87" s="34">
        <f t="shared" si="23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23"/>
        <v>0</v>
      </c>
      <c r="D88" s="35">
        <f t="shared" si="23"/>
        <v>0</v>
      </c>
      <c r="E88" s="35">
        <f t="shared" si="23"/>
        <v>0</v>
      </c>
      <c r="F88" s="36">
        <f t="shared" si="23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0.5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11.95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130.31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D9:D14 I9:I14 D20:D24 D53:D58 I53:I58 D63:D68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C391-FC9B-43BD-ABAA-9267AA169B15}">
  <sheetPr>
    <tabColor rgb="FF0070C0"/>
    <pageSetUpPr fitToPage="1"/>
  </sheetPr>
  <dimension ref="A1:P95"/>
  <sheetViews>
    <sheetView showGridLines="0" topLeftCell="A22" zoomScale="83" zoomScaleNormal="83" workbookViewId="0">
      <selection activeCell="H64" sqref="H64:K66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100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6385.92</v>
      </c>
      <c r="D9" s="5">
        <f t="shared" ref="D9:D14" si="1">+I19-(I19*$I$83)</f>
        <v>958.71600000000001</v>
      </c>
      <c r="E9" s="5">
        <f t="shared" ref="E9:F14" si="2">+J19</f>
        <v>1743.1200000000001</v>
      </c>
      <c r="F9" s="34">
        <f t="shared" si="2"/>
        <v>1743.1200000000001</v>
      </c>
      <c r="G9" s="19"/>
      <c r="H9" s="37">
        <f t="shared" ref="H9:H14" si="3">+H19</f>
        <v>6385.92</v>
      </c>
      <c r="I9" s="8">
        <f t="shared" ref="I9:I14" si="4">+I19-(I19*$I$84)</f>
        <v>1307.3400000000001</v>
      </c>
      <c r="J9" s="8">
        <f t="shared" ref="J9:K14" si="5">+J19</f>
        <v>1743.1200000000001</v>
      </c>
      <c r="K9" s="61">
        <f t="shared" si="5"/>
        <v>1743.1200000000001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6385.92</v>
      </c>
      <c r="D10" s="5">
        <f t="shared" si="1"/>
        <v>958.71600000000001</v>
      </c>
      <c r="E10" s="5">
        <f t="shared" si="2"/>
        <v>1743.1200000000001</v>
      </c>
      <c r="F10" s="34">
        <f t="shared" si="2"/>
        <v>1743.1200000000001</v>
      </c>
      <c r="G10" s="19"/>
      <c r="H10" s="37">
        <f t="shared" si="3"/>
        <v>6385.92</v>
      </c>
      <c r="I10" s="8">
        <f t="shared" si="4"/>
        <v>1307.3400000000001</v>
      </c>
      <c r="J10" s="8">
        <f t="shared" si="5"/>
        <v>1743.1200000000001</v>
      </c>
      <c r="K10" s="61">
        <f t="shared" si="5"/>
        <v>1743.1200000000001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6385.92</v>
      </c>
      <c r="D11" s="5">
        <f t="shared" si="1"/>
        <v>958.71600000000001</v>
      </c>
      <c r="E11" s="5">
        <f t="shared" si="2"/>
        <v>1743.1200000000001</v>
      </c>
      <c r="F11" s="34">
        <f t="shared" si="2"/>
        <v>1743.1200000000001</v>
      </c>
      <c r="G11" s="19"/>
      <c r="H11" s="37">
        <f t="shared" si="3"/>
        <v>6385.92</v>
      </c>
      <c r="I11" s="8">
        <f t="shared" si="4"/>
        <v>1307.3400000000001</v>
      </c>
      <c r="J11" s="8">
        <f t="shared" si="5"/>
        <v>1743.1200000000001</v>
      </c>
      <c r="K11" s="61">
        <f t="shared" si="5"/>
        <v>1743.1200000000001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6385.92</v>
      </c>
      <c r="D12" s="5">
        <f t="shared" si="1"/>
        <v>958.71600000000001</v>
      </c>
      <c r="E12" s="5">
        <f t="shared" si="2"/>
        <v>1743.1200000000001</v>
      </c>
      <c r="F12" s="34">
        <f t="shared" si="2"/>
        <v>1743.1200000000001</v>
      </c>
      <c r="G12" s="19"/>
      <c r="H12" s="37">
        <f t="shared" si="3"/>
        <v>6385.92</v>
      </c>
      <c r="I12" s="8">
        <f t="shared" si="4"/>
        <v>1307.3400000000001</v>
      </c>
      <c r="J12" s="8">
        <f t="shared" si="5"/>
        <v>1743.1200000000001</v>
      </c>
      <c r="K12" s="61">
        <f t="shared" si="5"/>
        <v>1743.1200000000001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6385.92</v>
      </c>
      <c r="D19" s="5">
        <f t="shared" ref="D19:D24" si="7">+I19-(I19*$I$85)</f>
        <v>1743.1200000000001</v>
      </c>
      <c r="E19" s="5">
        <f t="shared" ref="E19:F24" si="8">+J19</f>
        <v>1743.1200000000001</v>
      </c>
      <c r="F19" s="34">
        <f t="shared" si="8"/>
        <v>1743.1200000000001</v>
      </c>
      <c r="G19" s="19"/>
      <c r="H19" s="37">
        <v>6385.92</v>
      </c>
      <c r="I19" s="8">
        <v>1743.1200000000001</v>
      </c>
      <c r="J19" s="8">
        <v>1743.1200000000001</v>
      </c>
      <c r="K19" s="61">
        <v>1743.1200000000001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6385.92</v>
      </c>
      <c r="D20" s="5">
        <f t="shared" si="7"/>
        <v>1743.1200000000001</v>
      </c>
      <c r="E20" s="5">
        <f t="shared" si="8"/>
        <v>1743.1200000000001</v>
      </c>
      <c r="F20" s="34">
        <f t="shared" si="8"/>
        <v>1743.1200000000001</v>
      </c>
      <c r="G20" s="19"/>
      <c r="H20" s="37">
        <v>6385.92</v>
      </c>
      <c r="I20" s="8">
        <v>1743.1200000000001</v>
      </c>
      <c r="J20" s="8">
        <v>1743.1200000000001</v>
      </c>
      <c r="K20" s="61">
        <v>1743.1200000000001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6385.92</v>
      </c>
      <c r="D21" s="5">
        <f t="shared" si="7"/>
        <v>1743.1200000000001</v>
      </c>
      <c r="E21" s="5">
        <f t="shared" si="8"/>
        <v>1743.1200000000001</v>
      </c>
      <c r="F21" s="34">
        <f t="shared" si="8"/>
        <v>1743.1200000000001</v>
      </c>
      <c r="G21" s="19"/>
      <c r="H21" s="37">
        <v>6385.92</v>
      </c>
      <c r="I21" s="8">
        <v>1743.1200000000001</v>
      </c>
      <c r="J21" s="8">
        <v>1743.1200000000001</v>
      </c>
      <c r="K21" s="61">
        <v>1743.1200000000001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6385.92</v>
      </c>
      <c r="D22" s="5">
        <f t="shared" si="7"/>
        <v>1743.1200000000001</v>
      </c>
      <c r="E22" s="5">
        <f t="shared" si="8"/>
        <v>1743.1200000000001</v>
      </c>
      <c r="F22" s="34">
        <f t="shared" si="8"/>
        <v>1743.1200000000001</v>
      </c>
      <c r="G22" s="19"/>
      <c r="H22" s="37">
        <v>6385.92</v>
      </c>
      <c r="I22" s="8">
        <v>1743.1200000000001</v>
      </c>
      <c r="J22" s="8">
        <v>1743.1200000000001</v>
      </c>
      <c r="K22" s="61">
        <v>1743.1200000000001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9578.880000000001</v>
      </c>
      <c r="D29" s="5">
        <f t="shared" si="9"/>
        <v>2614.6800000000003</v>
      </c>
      <c r="E29" s="5">
        <f t="shared" si="9"/>
        <v>2614.6800000000003</v>
      </c>
      <c r="F29" s="34">
        <f t="shared" si="9"/>
        <v>2614.6800000000003</v>
      </c>
      <c r="G29" s="19"/>
      <c r="H29" s="37">
        <f t="shared" ref="H29:K34" si="10">+H19+(H19*$J$88)</f>
        <v>10217.472</v>
      </c>
      <c r="I29" s="8">
        <f t="shared" si="10"/>
        <v>2788.9920000000002</v>
      </c>
      <c r="J29" s="8">
        <f t="shared" si="10"/>
        <v>2788.9920000000002</v>
      </c>
      <c r="K29" s="61">
        <f t="shared" si="10"/>
        <v>2788.9920000000002</v>
      </c>
      <c r="L29" s="14"/>
    </row>
    <row r="30" spans="2:15" ht="20.100000000000001" customHeight="1" x14ac:dyDescent="0.3">
      <c r="B30" s="57" t="s">
        <v>11</v>
      </c>
      <c r="C30" s="5">
        <f t="shared" si="9"/>
        <v>9578.880000000001</v>
      </c>
      <c r="D30" s="5">
        <f t="shared" si="9"/>
        <v>2614.6800000000003</v>
      </c>
      <c r="E30" s="5">
        <f t="shared" si="9"/>
        <v>2614.6800000000003</v>
      </c>
      <c r="F30" s="34">
        <f t="shared" si="9"/>
        <v>2614.6800000000003</v>
      </c>
      <c r="G30" s="19"/>
      <c r="H30" s="37">
        <f t="shared" si="10"/>
        <v>10217.472</v>
      </c>
      <c r="I30" s="8">
        <f t="shared" si="10"/>
        <v>2788.9920000000002</v>
      </c>
      <c r="J30" s="8">
        <f t="shared" si="10"/>
        <v>2788.9920000000002</v>
      </c>
      <c r="K30" s="61">
        <f t="shared" si="10"/>
        <v>2788.9920000000002</v>
      </c>
      <c r="L30" s="14"/>
    </row>
    <row r="31" spans="2:15" ht="20.100000000000001" customHeight="1" x14ac:dyDescent="0.3">
      <c r="B31" s="58" t="s">
        <v>12</v>
      </c>
      <c r="C31" s="5">
        <f t="shared" si="9"/>
        <v>9578.880000000001</v>
      </c>
      <c r="D31" s="5">
        <f t="shared" si="9"/>
        <v>2614.6800000000003</v>
      </c>
      <c r="E31" s="5">
        <f t="shared" si="9"/>
        <v>2614.6800000000003</v>
      </c>
      <c r="F31" s="34">
        <f t="shared" si="9"/>
        <v>2614.6800000000003</v>
      </c>
      <c r="G31" s="19"/>
      <c r="H31" s="37">
        <f t="shared" si="10"/>
        <v>10217.472</v>
      </c>
      <c r="I31" s="8">
        <f t="shared" si="10"/>
        <v>2788.9920000000002</v>
      </c>
      <c r="J31" s="8">
        <f t="shared" si="10"/>
        <v>2788.9920000000002</v>
      </c>
      <c r="K31" s="61">
        <f t="shared" si="10"/>
        <v>2788.9920000000002</v>
      </c>
      <c r="L31" s="14"/>
    </row>
    <row r="32" spans="2:15" ht="20.100000000000001" customHeight="1" x14ac:dyDescent="0.3">
      <c r="B32" s="58" t="s">
        <v>13</v>
      </c>
      <c r="C32" s="5">
        <f t="shared" si="9"/>
        <v>9578.880000000001</v>
      </c>
      <c r="D32" s="5">
        <f t="shared" si="9"/>
        <v>2614.6800000000003</v>
      </c>
      <c r="E32" s="5">
        <f t="shared" si="9"/>
        <v>2614.6800000000003</v>
      </c>
      <c r="F32" s="34">
        <f t="shared" si="9"/>
        <v>2614.6800000000003</v>
      </c>
      <c r="G32" s="19"/>
      <c r="H32" s="37">
        <f t="shared" si="10"/>
        <v>10217.472</v>
      </c>
      <c r="I32" s="8">
        <f t="shared" si="10"/>
        <v>2788.9920000000002</v>
      </c>
      <c r="J32" s="8">
        <f t="shared" si="10"/>
        <v>2788.9920000000002</v>
      </c>
      <c r="K32" s="61">
        <f t="shared" si="10"/>
        <v>2788.9920000000002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102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8301.6959999999999</v>
      </c>
      <c r="D39" s="5">
        <f>+I19+(I19*$J$89)</f>
        <v>2266.056</v>
      </c>
      <c r="E39" s="5">
        <f>+E19+(E19*$J$89)</f>
        <v>2266.056</v>
      </c>
      <c r="F39" s="34">
        <f>+F19+(F19*$J$89)</f>
        <v>2266.056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8301.6959999999999</v>
      </c>
      <c r="D40" s="5">
        <f t="shared" si="11"/>
        <v>2266.056</v>
      </c>
      <c r="E40" s="5">
        <f t="shared" ref="E40:F40" si="12">+E20+(E20*$J$89)</f>
        <v>2266.056</v>
      </c>
      <c r="F40" s="34">
        <f t="shared" si="12"/>
        <v>2266.056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8301.6959999999999</v>
      </c>
      <c r="D41" s="5">
        <f t="shared" si="13"/>
        <v>2266.056</v>
      </c>
      <c r="E41" s="5">
        <f t="shared" ref="E41:F41" si="14">+E21+(E21*$J$89)</f>
        <v>2266.056</v>
      </c>
      <c r="F41" s="34">
        <f t="shared" si="14"/>
        <v>2266.056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8301.6959999999999</v>
      </c>
      <c r="D42" s="5">
        <f t="shared" si="15"/>
        <v>2266.056</v>
      </c>
      <c r="E42" s="5">
        <f t="shared" ref="E42:F42" si="16">+E22+(E22*$J$89)</f>
        <v>2266.056</v>
      </c>
      <c r="F42" s="34">
        <f t="shared" si="16"/>
        <v>2266.056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3225.08</v>
      </c>
      <c r="D53" s="5">
        <f t="shared" ref="D53:D58" si="22">+I63-(I63*$J$83)</f>
        <v>1060.1085</v>
      </c>
      <c r="E53" s="5">
        <f t="shared" ref="E53:F58" si="23">+J63</f>
        <v>1927.47</v>
      </c>
      <c r="F53" s="34">
        <f t="shared" si="23"/>
        <v>1927.47</v>
      </c>
      <c r="G53" s="20"/>
      <c r="H53" s="37">
        <f t="shared" ref="H53:H58" si="24">+H63</f>
        <v>3225.08</v>
      </c>
      <c r="I53" s="8">
        <f t="shared" ref="I53:I58" si="25">+I63-(I63*$J$84)</f>
        <v>1445.6025</v>
      </c>
      <c r="J53" s="8">
        <f t="shared" ref="J53:K58" si="26">+J63</f>
        <v>1927.47</v>
      </c>
      <c r="K53" s="61">
        <f t="shared" si="26"/>
        <v>1927.47</v>
      </c>
      <c r="L53" s="14"/>
    </row>
    <row r="54" spans="1:15" ht="20.100000000000001" customHeight="1" x14ac:dyDescent="0.3">
      <c r="B54" s="57" t="s">
        <v>11</v>
      </c>
      <c r="C54" s="5">
        <f t="shared" si="21"/>
        <v>3225.08</v>
      </c>
      <c r="D54" s="5">
        <f t="shared" si="22"/>
        <v>1060.1085</v>
      </c>
      <c r="E54" s="5">
        <f t="shared" si="23"/>
        <v>1927.47</v>
      </c>
      <c r="F54" s="34">
        <f t="shared" si="23"/>
        <v>1927.47</v>
      </c>
      <c r="G54" s="20"/>
      <c r="H54" s="37">
        <f t="shared" si="24"/>
        <v>3225.08</v>
      </c>
      <c r="I54" s="8">
        <f t="shared" si="25"/>
        <v>1445.6025</v>
      </c>
      <c r="J54" s="8">
        <f t="shared" si="26"/>
        <v>1927.47</v>
      </c>
      <c r="K54" s="61">
        <f t="shared" si="26"/>
        <v>1927.47</v>
      </c>
      <c r="L54" s="14"/>
    </row>
    <row r="55" spans="1:15" ht="20.100000000000001" customHeight="1" x14ac:dyDescent="0.3">
      <c r="B55" s="58" t="s">
        <v>12</v>
      </c>
      <c r="C55" s="5">
        <f t="shared" si="21"/>
        <v>3225.08</v>
      </c>
      <c r="D55" s="5">
        <f t="shared" si="22"/>
        <v>1060.1085</v>
      </c>
      <c r="E55" s="5">
        <f t="shared" si="23"/>
        <v>1927.47</v>
      </c>
      <c r="F55" s="34">
        <f t="shared" si="23"/>
        <v>1927.47</v>
      </c>
      <c r="G55" s="20"/>
      <c r="H55" s="37">
        <f t="shared" si="24"/>
        <v>3225.08</v>
      </c>
      <c r="I55" s="8">
        <f t="shared" si="25"/>
        <v>1445.6025</v>
      </c>
      <c r="J55" s="8">
        <f t="shared" si="26"/>
        <v>1927.47</v>
      </c>
      <c r="K55" s="61">
        <f t="shared" si="26"/>
        <v>1927.47</v>
      </c>
      <c r="L55" s="14"/>
    </row>
    <row r="56" spans="1:15" ht="20.100000000000001" customHeight="1" x14ac:dyDescent="0.3">
      <c r="B56" s="58" t="s">
        <v>13</v>
      </c>
      <c r="C56" s="5">
        <f t="shared" si="21"/>
        <v>3225.08</v>
      </c>
      <c r="D56" s="5">
        <f t="shared" si="22"/>
        <v>1060.1085</v>
      </c>
      <c r="E56" s="5">
        <f t="shared" si="23"/>
        <v>1927.47</v>
      </c>
      <c r="F56" s="34">
        <f t="shared" si="23"/>
        <v>1927.47</v>
      </c>
      <c r="G56" s="20"/>
      <c r="H56" s="37">
        <f t="shared" si="24"/>
        <v>3225.08</v>
      </c>
      <c r="I56" s="8">
        <f t="shared" si="25"/>
        <v>1445.6025</v>
      </c>
      <c r="J56" s="8">
        <f t="shared" si="26"/>
        <v>1927.47</v>
      </c>
      <c r="K56" s="61">
        <f t="shared" si="26"/>
        <v>1927.47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3225.08</v>
      </c>
      <c r="D63" s="5">
        <f t="shared" ref="D63:D68" si="28">+I63-(I63*$J$85)</f>
        <v>1927.47</v>
      </c>
      <c r="E63" s="5">
        <f t="shared" ref="E63:F68" si="29">+J63</f>
        <v>1927.47</v>
      </c>
      <c r="F63" s="34">
        <f t="shared" si="29"/>
        <v>1927.47</v>
      </c>
      <c r="G63" s="20"/>
      <c r="H63" s="37">
        <v>3225.08</v>
      </c>
      <c r="I63" s="8">
        <v>1927.47</v>
      </c>
      <c r="J63" s="8">
        <v>1927.47</v>
      </c>
      <c r="K63" s="61">
        <v>1927.47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3225.08</v>
      </c>
      <c r="D64" s="5">
        <f t="shared" si="28"/>
        <v>1927.47</v>
      </c>
      <c r="E64" s="5">
        <f t="shared" si="29"/>
        <v>1927.47</v>
      </c>
      <c r="F64" s="34">
        <f t="shared" si="29"/>
        <v>1927.47</v>
      </c>
      <c r="G64" s="20"/>
      <c r="H64" s="37">
        <v>3225.08</v>
      </c>
      <c r="I64" s="8">
        <v>1927.47</v>
      </c>
      <c r="J64" s="8">
        <v>1927.47</v>
      </c>
      <c r="K64" s="61">
        <v>1927.47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3225.08</v>
      </c>
      <c r="D65" s="5">
        <f t="shared" si="28"/>
        <v>1927.47</v>
      </c>
      <c r="E65" s="5">
        <f t="shared" si="29"/>
        <v>1927.47</v>
      </c>
      <c r="F65" s="34">
        <f t="shared" si="29"/>
        <v>1927.47</v>
      </c>
      <c r="G65" s="20"/>
      <c r="H65" s="37">
        <v>3225.08</v>
      </c>
      <c r="I65" s="8">
        <v>1927.47</v>
      </c>
      <c r="J65" s="8">
        <v>1927.47</v>
      </c>
      <c r="K65" s="61">
        <v>1927.47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3225.08</v>
      </c>
      <c r="D66" s="5">
        <f t="shared" si="28"/>
        <v>1927.47</v>
      </c>
      <c r="E66" s="5">
        <f t="shared" si="29"/>
        <v>1927.47</v>
      </c>
      <c r="F66" s="34">
        <f t="shared" si="29"/>
        <v>1927.47</v>
      </c>
      <c r="G66" s="20"/>
      <c r="H66" s="37">
        <v>3225.08</v>
      </c>
      <c r="I66" s="8">
        <v>1927.47</v>
      </c>
      <c r="J66" s="8">
        <v>1927.47</v>
      </c>
      <c r="K66" s="61">
        <v>1927.47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4837.62</v>
      </c>
      <c r="D73" s="5">
        <f t="shared" si="30"/>
        <v>2891.2049999999999</v>
      </c>
      <c r="E73" s="5">
        <f t="shared" si="30"/>
        <v>2891.2049999999999</v>
      </c>
      <c r="F73" s="34">
        <f t="shared" si="30"/>
        <v>2891.2049999999999</v>
      </c>
      <c r="G73" s="20"/>
      <c r="H73" s="37">
        <f t="shared" ref="H73:K78" si="31">+H63+(H63*$J$88)</f>
        <v>5160.1279999999997</v>
      </c>
      <c r="I73" s="8">
        <f t="shared" si="31"/>
        <v>3083.9520000000002</v>
      </c>
      <c r="J73" s="8">
        <f t="shared" si="31"/>
        <v>3083.9520000000002</v>
      </c>
      <c r="K73" s="61">
        <f t="shared" si="31"/>
        <v>3083.9520000000002</v>
      </c>
      <c r="L73" s="14"/>
    </row>
    <row r="74" spans="1:15" ht="20.100000000000001" customHeight="1" x14ac:dyDescent="0.3">
      <c r="B74" s="57" t="s">
        <v>11</v>
      </c>
      <c r="C74" s="5">
        <f t="shared" si="30"/>
        <v>4837.62</v>
      </c>
      <c r="D74" s="5">
        <f t="shared" si="30"/>
        <v>2891.2049999999999</v>
      </c>
      <c r="E74" s="5">
        <f t="shared" si="30"/>
        <v>2891.2049999999999</v>
      </c>
      <c r="F74" s="34">
        <f t="shared" si="30"/>
        <v>2891.2049999999999</v>
      </c>
      <c r="G74" s="20"/>
      <c r="H74" s="37">
        <f t="shared" si="31"/>
        <v>5160.1279999999997</v>
      </c>
      <c r="I74" s="8">
        <f t="shared" si="31"/>
        <v>3083.9520000000002</v>
      </c>
      <c r="J74" s="8">
        <f t="shared" si="31"/>
        <v>3083.9520000000002</v>
      </c>
      <c r="K74" s="61">
        <f t="shared" si="31"/>
        <v>3083.9520000000002</v>
      </c>
      <c r="L74" s="14"/>
    </row>
    <row r="75" spans="1:15" ht="20.100000000000001" customHeight="1" x14ac:dyDescent="0.3">
      <c r="B75" s="58" t="s">
        <v>12</v>
      </c>
      <c r="C75" s="5">
        <f t="shared" si="30"/>
        <v>4837.62</v>
      </c>
      <c r="D75" s="5">
        <f t="shared" si="30"/>
        <v>2891.2049999999999</v>
      </c>
      <c r="E75" s="5">
        <f t="shared" si="30"/>
        <v>2891.2049999999999</v>
      </c>
      <c r="F75" s="34">
        <f t="shared" si="30"/>
        <v>2891.2049999999999</v>
      </c>
      <c r="G75" s="20"/>
      <c r="H75" s="37">
        <f t="shared" si="31"/>
        <v>5160.1279999999997</v>
      </c>
      <c r="I75" s="8">
        <f t="shared" si="31"/>
        <v>3083.9520000000002</v>
      </c>
      <c r="J75" s="8">
        <f t="shared" si="31"/>
        <v>3083.9520000000002</v>
      </c>
      <c r="K75" s="61">
        <f t="shared" si="31"/>
        <v>3083.9520000000002</v>
      </c>
      <c r="L75" s="14"/>
    </row>
    <row r="76" spans="1:15" ht="20.100000000000001" customHeight="1" x14ac:dyDescent="0.3">
      <c r="B76" s="58" t="s">
        <v>13</v>
      </c>
      <c r="C76" s="5">
        <f t="shared" si="30"/>
        <v>4837.62</v>
      </c>
      <c r="D76" s="5">
        <f t="shared" si="30"/>
        <v>2891.2049999999999</v>
      </c>
      <c r="E76" s="5">
        <f t="shared" si="30"/>
        <v>2891.2049999999999</v>
      </c>
      <c r="F76" s="34">
        <f t="shared" si="30"/>
        <v>2891.2049999999999</v>
      </c>
      <c r="G76" s="20"/>
      <c r="H76" s="37">
        <f t="shared" si="31"/>
        <v>5160.1279999999997</v>
      </c>
      <c r="I76" s="8">
        <f t="shared" si="31"/>
        <v>3083.9520000000002</v>
      </c>
      <c r="J76" s="8">
        <f t="shared" si="31"/>
        <v>3083.9520000000002</v>
      </c>
      <c r="K76" s="61">
        <f t="shared" si="31"/>
        <v>3083.9520000000002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101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4192.6039999999994</v>
      </c>
      <c r="D83" s="5">
        <f t="shared" si="32"/>
        <v>2505.7110000000002</v>
      </c>
      <c r="E83" s="5">
        <f t="shared" si="32"/>
        <v>2505.7110000000002</v>
      </c>
      <c r="F83" s="34">
        <f t="shared" si="32"/>
        <v>2505.7110000000002</v>
      </c>
      <c r="G83" s="24"/>
      <c r="H83" s="115" t="s">
        <v>34</v>
      </c>
      <c r="I83" s="10">
        <v>0.45</v>
      </c>
      <c r="J83" s="32">
        <v>0.45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4192.6039999999994</v>
      </c>
      <c r="D84" s="5">
        <f t="shared" si="32"/>
        <v>2505.7110000000002</v>
      </c>
      <c r="E84" s="5">
        <f t="shared" si="32"/>
        <v>2505.7110000000002</v>
      </c>
      <c r="F84" s="34">
        <f t="shared" si="32"/>
        <v>2505.7110000000002</v>
      </c>
      <c r="G84" s="24"/>
      <c r="H84" s="115" t="s">
        <v>35</v>
      </c>
      <c r="I84" s="10">
        <v>0.25</v>
      </c>
      <c r="J84" s="32">
        <v>0.25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4192.6039999999994</v>
      </c>
      <c r="D85" s="5">
        <f t="shared" si="32"/>
        <v>2505.7110000000002</v>
      </c>
      <c r="E85" s="5">
        <f t="shared" si="32"/>
        <v>2505.7110000000002</v>
      </c>
      <c r="F85" s="34">
        <f t="shared" si="32"/>
        <v>2505.7110000000002</v>
      </c>
      <c r="G85" s="24"/>
      <c r="H85" s="115" t="s">
        <v>36</v>
      </c>
      <c r="I85" s="10">
        <v>0</v>
      </c>
      <c r="J85" s="32">
        <v>0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4192.6039999999994</v>
      </c>
      <c r="D86" s="5">
        <f t="shared" si="32"/>
        <v>2505.7110000000002</v>
      </c>
      <c r="E86" s="5">
        <f t="shared" si="32"/>
        <v>2505.7110000000002</v>
      </c>
      <c r="F86" s="34">
        <f t="shared" si="32"/>
        <v>2505.7110000000002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5.2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111.59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B9:K18 B23:K35 B19:G19 B67:K79 B63:G63 B81:K82 B80:G80 I80:K80 B86:K90 B83:H83 K83 B84:H84 K84 B85:H85 K85 B92:E92 B91:E91 G91:K91 G92:K92 B37:K39 B36:G36 I36:K36 B20:G22 B45:K62 B40:B44 G40:K44 B64:G66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0A33-FF71-4216-AC6A-ABF996BD3136}">
  <sheetPr>
    <tabColor rgb="FF0070C0"/>
    <pageSetUpPr fitToPage="1"/>
  </sheetPr>
  <dimension ref="A1:P95"/>
  <sheetViews>
    <sheetView showGridLines="0" zoomScale="83" zoomScaleNormal="83" workbookViewId="0">
      <selection activeCell="M15" sqref="M15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103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7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>+H19-(H19*$I$83)</f>
        <v>1972.2359999999999</v>
      </c>
      <c r="D9" s="5">
        <f>+I19-(I19*$I$83)</f>
        <v>367.9620000000001</v>
      </c>
      <c r="E9" s="5">
        <f t="shared" ref="E9:F14" si="0">+J19</f>
        <v>1226.5400000000002</v>
      </c>
      <c r="F9" s="34">
        <f t="shared" si="0"/>
        <v>1226.5400000000002</v>
      </c>
      <c r="G9" s="19"/>
      <c r="H9" s="37">
        <f>+H19-(H19*$I$84)</f>
        <v>3944.4719999999998</v>
      </c>
      <c r="I9" s="8">
        <f>+I19-(I19*$I$84)</f>
        <v>735.92400000000009</v>
      </c>
      <c r="J9" s="8">
        <f t="shared" ref="J9:K9" si="1">+J19</f>
        <v>1226.5400000000002</v>
      </c>
      <c r="K9" s="61">
        <f t="shared" si="1"/>
        <v>1226.5400000000002</v>
      </c>
      <c r="L9" s="13"/>
      <c r="M9" s="1"/>
    </row>
    <row r="10" spans="2:16" ht="19.5" customHeight="1" x14ac:dyDescent="0.3">
      <c r="B10" s="57" t="s">
        <v>11</v>
      </c>
      <c r="C10" s="5">
        <f t="shared" ref="C10:D14" si="2">+H20-(H20*$I$83)</f>
        <v>1972.2359999999999</v>
      </c>
      <c r="D10" s="5">
        <f t="shared" si="2"/>
        <v>367.9620000000001</v>
      </c>
      <c r="E10" s="5">
        <f t="shared" si="0"/>
        <v>1226.5400000000002</v>
      </c>
      <c r="F10" s="34">
        <f t="shared" si="0"/>
        <v>1226.5400000000002</v>
      </c>
      <c r="G10" s="19"/>
      <c r="H10" s="37">
        <f t="shared" ref="H10:I10" si="3">+H20-(H20*$I$84)</f>
        <v>3944.4719999999998</v>
      </c>
      <c r="I10" s="8">
        <f t="shared" si="3"/>
        <v>735.92400000000009</v>
      </c>
      <c r="J10" s="8">
        <f t="shared" ref="J10:K10" si="4">+J20</f>
        <v>1226.5400000000002</v>
      </c>
      <c r="K10" s="61">
        <f t="shared" si="4"/>
        <v>1226.5400000000002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2"/>
        <v>1972.2359999999999</v>
      </c>
      <c r="D11" s="5">
        <f t="shared" si="2"/>
        <v>367.9620000000001</v>
      </c>
      <c r="E11" s="5">
        <f t="shared" si="0"/>
        <v>1226.5400000000002</v>
      </c>
      <c r="F11" s="34">
        <f t="shared" si="0"/>
        <v>1226.5400000000002</v>
      </c>
      <c r="G11" s="19"/>
      <c r="H11" s="37">
        <f t="shared" ref="H11:I11" si="5">+H21-(H21*$I$84)</f>
        <v>3944.4719999999998</v>
      </c>
      <c r="I11" s="8">
        <f t="shared" si="5"/>
        <v>735.92400000000009</v>
      </c>
      <c r="J11" s="8">
        <f t="shared" ref="J11:K11" si="6">+J21</f>
        <v>1226.5400000000002</v>
      </c>
      <c r="K11" s="61">
        <f t="shared" si="6"/>
        <v>1226.5400000000002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2"/>
        <v>1972.2359999999999</v>
      </c>
      <c r="D12" s="5">
        <f t="shared" si="2"/>
        <v>367.9620000000001</v>
      </c>
      <c r="E12" s="5">
        <f t="shared" si="0"/>
        <v>1226.5400000000002</v>
      </c>
      <c r="F12" s="34">
        <f t="shared" si="0"/>
        <v>1226.5400000000002</v>
      </c>
      <c r="G12" s="19"/>
      <c r="H12" s="37">
        <f t="shared" ref="H12:I12" si="7">+H22-(H22*$I$84)</f>
        <v>3944.4719999999998</v>
      </c>
      <c r="I12" s="8">
        <f t="shared" si="7"/>
        <v>735.92400000000009</v>
      </c>
      <c r="J12" s="8">
        <f t="shared" ref="J12:K12" si="8">+J22</f>
        <v>1226.5400000000002</v>
      </c>
      <c r="K12" s="61">
        <f t="shared" si="8"/>
        <v>1226.5400000000002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2"/>
        <v>0</v>
      </c>
      <c r="D13" s="5">
        <f t="shared" si="2"/>
        <v>0</v>
      </c>
      <c r="E13" s="5">
        <f t="shared" si="0"/>
        <v>0</v>
      </c>
      <c r="F13" s="34">
        <f t="shared" si="0"/>
        <v>0</v>
      </c>
      <c r="G13" s="19"/>
      <c r="H13" s="37">
        <f t="shared" ref="H13:I13" si="9">+H23-(H23*$I$84)</f>
        <v>0</v>
      </c>
      <c r="I13" s="8">
        <f t="shared" si="9"/>
        <v>0</v>
      </c>
      <c r="J13" s="8">
        <f t="shared" ref="J13:K13" si="10">+J23</f>
        <v>0</v>
      </c>
      <c r="K13" s="61">
        <f t="shared" si="10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2"/>
        <v>0</v>
      </c>
      <c r="D14" s="35">
        <f t="shared" si="2"/>
        <v>0</v>
      </c>
      <c r="E14" s="35">
        <f t="shared" si="0"/>
        <v>0</v>
      </c>
      <c r="F14" s="36">
        <f t="shared" si="0"/>
        <v>0</v>
      </c>
      <c r="G14" s="19"/>
      <c r="H14" s="38">
        <f t="shared" ref="H14:I14" si="11">+H24-(H24*$I$84)</f>
        <v>0</v>
      </c>
      <c r="I14" s="39">
        <f t="shared" si="11"/>
        <v>0</v>
      </c>
      <c r="J14" s="39">
        <f t="shared" ref="J14:K14" si="12">+J24</f>
        <v>0</v>
      </c>
      <c r="K14" s="62">
        <f t="shared" si="12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>+H19-(H19*$I$85)</f>
        <v>5588.0020000000004</v>
      </c>
      <c r="D19" s="5">
        <f>+I19-(I19*$I$85)</f>
        <v>1042.5590000000002</v>
      </c>
      <c r="E19" s="5">
        <f t="shared" ref="E19:F24" si="13">+J19</f>
        <v>1226.5400000000002</v>
      </c>
      <c r="F19" s="34">
        <f t="shared" si="13"/>
        <v>1226.5400000000002</v>
      </c>
      <c r="G19" s="19"/>
      <c r="H19" s="37">
        <v>6574.12</v>
      </c>
      <c r="I19" s="8">
        <v>1226.5400000000002</v>
      </c>
      <c r="J19" s="8">
        <v>1226.5400000000002</v>
      </c>
      <c r="K19" s="61">
        <v>1226.5400000000002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ref="C20:D24" si="14">+H20-(H20*$I$85)</f>
        <v>5588.0020000000004</v>
      </c>
      <c r="D20" s="5">
        <f t="shared" si="14"/>
        <v>1042.5590000000002</v>
      </c>
      <c r="E20" s="5">
        <f t="shared" si="13"/>
        <v>1226.5400000000002</v>
      </c>
      <c r="F20" s="34">
        <f t="shared" si="13"/>
        <v>1226.5400000000002</v>
      </c>
      <c r="G20" s="19"/>
      <c r="H20" s="37">
        <v>6574.12</v>
      </c>
      <c r="I20" s="8">
        <v>1226.5400000000002</v>
      </c>
      <c r="J20" s="8">
        <v>1226.5400000000002</v>
      </c>
      <c r="K20" s="61">
        <v>1226.5400000000002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14"/>
        <v>5588.0020000000004</v>
      </c>
      <c r="D21" s="5">
        <f t="shared" si="14"/>
        <v>1042.5590000000002</v>
      </c>
      <c r="E21" s="5">
        <f t="shared" si="13"/>
        <v>1226.5400000000002</v>
      </c>
      <c r="F21" s="34">
        <f t="shared" si="13"/>
        <v>1226.5400000000002</v>
      </c>
      <c r="G21" s="19"/>
      <c r="H21" s="37">
        <v>6574.12</v>
      </c>
      <c r="I21" s="8">
        <v>1226.5400000000002</v>
      </c>
      <c r="J21" s="8">
        <v>1226.5400000000002</v>
      </c>
      <c r="K21" s="61">
        <v>1226.5400000000002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14"/>
        <v>5588.0020000000004</v>
      </c>
      <c r="D22" s="5">
        <f t="shared" si="14"/>
        <v>1042.5590000000002</v>
      </c>
      <c r="E22" s="5">
        <f t="shared" si="13"/>
        <v>1226.5400000000002</v>
      </c>
      <c r="F22" s="34">
        <f t="shared" si="13"/>
        <v>1226.5400000000002</v>
      </c>
      <c r="G22" s="19"/>
      <c r="H22" s="37">
        <v>6574.12</v>
      </c>
      <c r="I22" s="8">
        <v>1226.5400000000002</v>
      </c>
      <c r="J22" s="8">
        <v>1226.5400000000002</v>
      </c>
      <c r="K22" s="61">
        <v>1226.5400000000002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14"/>
        <v>0</v>
      </c>
      <c r="D23" s="5">
        <f t="shared" si="14"/>
        <v>0</v>
      </c>
      <c r="E23" s="5">
        <f t="shared" si="13"/>
        <v>0</v>
      </c>
      <c r="F23" s="34">
        <f t="shared" si="13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14"/>
        <v>0</v>
      </c>
      <c r="D24" s="35">
        <f t="shared" si="14"/>
        <v>0</v>
      </c>
      <c r="E24" s="35">
        <f t="shared" si="13"/>
        <v>0</v>
      </c>
      <c r="F24" s="36">
        <f t="shared" si="13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15">+H19+(H19*$J$87)</f>
        <v>9861.18</v>
      </c>
      <c r="D29" s="5">
        <f t="shared" si="15"/>
        <v>1839.8100000000004</v>
      </c>
      <c r="E29" s="5">
        <f t="shared" si="15"/>
        <v>1839.8100000000004</v>
      </c>
      <c r="F29" s="34">
        <f t="shared" si="15"/>
        <v>1839.8100000000004</v>
      </c>
      <c r="G29" s="19"/>
      <c r="H29" s="37">
        <f t="shared" ref="H29:K34" si="16">+H19+(H19*$J$88)</f>
        <v>10518.592000000001</v>
      </c>
      <c r="I29" s="8">
        <f t="shared" si="16"/>
        <v>1962.4640000000004</v>
      </c>
      <c r="J29" s="8">
        <f t="shared" si="16"/>
        <v>1962.4640000000004</v>
      </c>
      <c r="K29" s="61">
        <f t="shared" si="16"/>
        <v>1962.4640000000004</v>
      </c>
      <c r="L29" s="14"/>
    </row>
    <row r="30" spans="2:15" ht="20.100000000000001" customHeight="1" x14ac:dyDescent="0.3">
      <c r="B30" s="57" t="s">
        <v>11</v>
      </c>
      <c r="C30" s="5">
        <f t="shared" si="15"/>
        <v>9861.18</v>
      </c>
      <c r="D30" s="5">
        <f t="shared" si="15"/>
        <v>1839.8100000000004</v>
      </c>
      <c r="E30" s="5">
        <f t="shared" si="15"/>
        <v>1839.8100000000004</v>
      </c>
      <c r="F30" s="34">
        <f t="shared" si="15"/>
        <v>1839.8100000000004</v>
      </c>
      <c r="G30" s="19"/>
      <c r="H30" s="37">
        <f t="shared" si="16"/>
        <v>10518.592000000001</v>
      </c>
      <c r="I30" s="8">
        <f t="shared" si="16"/>
        <v>1962.4640000000004</v>
      </c>
      <c r="J30" s="8">
        <f t="shared" si="16"/>
        <v>1962.4640000000004</v>
      </c>
      <c r="K30" s="61">
        <f t="shared" si="16"/>
        <v>1962.4640000000004</v>
      </c>
      <c r="L30" s="14"/>
    </row>
    <row r="31" spans="2:15" ht="20.100000000000001" customHeight="1" x14ac:dyDescent="0.3">
      <c r="B31" s="58" t="s">
        <v>12</v>
      </c>
      <c r="C31" s="5">
        <f t="shared" si="15"/>
        <v>9861.18</v>
      </c>
      <c r="D31" s="5">
        <f t="shared" si="15"/>
        <v>1839.8100000000004</v>
      </c>
      <c r="E31" s="5">
        <f t="shared" si="15"/>
        <v>1839.8100000000004</v>
      </c>
      <c r="F31" s="34">
        <f t="shared" si="15"/>
        <v>1839.8100000000004</v>
      </c>
      <c r="G31" s="19"/>
      <c r="H31" s="37">
        <f t="shared" si="16"/>
        <v>10518.592000000001</v>
      </c>
      <c r="I31" s="8">
        <f t="shared" si="16"/>
        <v>1962.4640000000004</v>
      </c>
      <c r="J31" s="8">
        <f t="shared" si="16"/>
        <v>1962.4640000000004</v>
      </c>
      <c r="K31" s="61">
        <f t="shared" si="16"/>
        <v>1962.4640000000004</v>
      </c>
      <c r="L31" s="14"/>
    </row>
    <row r="32" spans="2:15" ht="20.100000000000001" customHeight="1" x14ac:dyDescent="0.3">
      <c r="B32" s="58" t="s">
        <v>13</v>
      </c>
      <c r="C32" s="5">
        <f t="shared" si="15"/>
        <v>9861.18</v>
      </c>
      <c r="D32" s="5">
        <f t="shared" si="15"/>
        <v>1839.8100000000004</v>
      </c>
      <c r="E32" s="5">
        <f t="shared" si="15"/>
        <v>1839.8100000000004</v>
      </c>
      <c r="F32" s="34">
        <f t="shared" si="15"/>
        <v>1839.8100000000004</v>
      </c>
      <c r="G32" s="19"/>
      <c r="H32" s="37">
        <f t="shared" si="16"/>
        <v>10518.592000000001</v>
      </c>
      <c r="I32" s="8">
        <f t="shared" si="16"/>
        <v>1962.4640000000004</v>
      </c>
      <c r="J32" s="8">
        <f t="shared" si="16"/>
        <v>1962.4640000000004</v>
      </c>
      <c r="K32" s="61">
        <f t="shared" si="16"/>
        <v>1962.4640000000004</v>
      </c>
      <c r="L32" s="14"/>
    </row>
    <row r="33" spans="2:15" ht="20.100000000000001" customHeight="1" x14ac:dyDescent="0.3">
      <c r="B33" s="58" t="s">
        <v>14</v>
      </c>
      <c r="C33" s="5">
        <f t="shared" si="15"/>
        <v>0</v>
      </c>
      <c r="D33" s="5">
        <f t="shared" si="15"/>
        <v>0</v>
      </c>
      <c r="E33" s="5">
        <f t="shared" si="15"/>
        <v>0</v>
      </c>
      <c r="F33" s="34">
        <f t="shared" si="15"/>
        <v>0</v>
      </c>
      <c r="G33" s="19"/>
      <c r="H33" s="37">
        <f t="shared" si="16"/>
        <v>0</v>
      </c>
      <c r="I33" s="8">
        <f t="shared" si="16"/>
        <v>0</v>
      </c>
      <c r="J33" s="8">
        <f t="shared" si="16"/>
        <v>0</v>
      </c>
      <c r="K33" s="61">
        <f t="shared" si="16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15"/>
        <v>0</v>
      </c>
      <c r="D34" s="35">
        <f t="shared" si="15"/>
        <v>0</v>
      </c>
      <c r="E34" s="35">
        <f t="shared" si="15"/>
        <v>0</v>
      </c>
      <c r="F34" s="36">
        <f t="shared" si="15"/>
        <v>0</v>
      </c>
      <c r="G34" s="19"/>
      <c r="H34" s="38">
        <f t="shared" si="16"/>
        <v>0</v>
      </c>
      <c r="I34" s="39">
        <f t="shared" si="16"/>
        <v>0</v>
      </c>
      <c r="J34" s="39">
        <f t="shared" si="16"/>
        <v>0</v>
      </c>
      <c r="K34" s="62">
        <f t="shared" si="16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117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9203.768</v>
      </c>
      <c r="D39" s="5">
        <f>+I19+(I19*$J$89)</f>
        <v>1717.1560000000004</v>
      </c>
      <c r="E39" s="5">
        <f>+E19+(E19*$J$89)</f>
        <v>1717.1560000000004</v>
      </c>
      <c r="F39" s="34">
        <f>+F19+(F19*$J$89)</f>
        <v>1717.1560000000004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7">+H20+(H20*$J$89)</f>
        <v>9203.768</v>
      </c>
      <c r="D40" s="5">
        <f t="shared" si="17"/>
        <v>1717.1560000000004</v>
      </c>
      <c r="E40" s="5">
        <f t="shared" ref="E40:F40" si="18">+E20+(E20*$J$89)</f>
        <v>1717.1560000000004</v>
      </c>
      <c r="F40" s="34">
        <f t="shared" si="18"/>
        <v>1717.1560000000004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9">+H21+(H21*$J$89)</f>
        <v>9203.768</v>
      </c>
      <c r="D41" s="5">
        <f t="shared" si="19"/>
        <v>1717.1560000000004</v>
      </c>
      <c r="E41" s="5">
        <f t="shared" ref="E41:F41" si="20">+E21+(E21*$J$89)</f>
        <v>1717.1560000000004</v>
      </c>
      <c r="F41" s="34">
        <f t="shared" si="20"/>
        <v>1717.1560000000004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21">+H22+(H22*$J$89)</f>
        <v>9203.768</v>
      </c>
      <c r="D42" s="5">
        <f t="shared" si="21"/>
        <v>1717.1560000000004</v>
      </c>
      <c r="E42" s="5">
        <f t="shared" ref="E42:F42" si="22">+E22+(E22*$J$89)</f>
        <v>1717.1560000000004</v>
      </c>
      <c r="F42" s="34">
        <f t="shared" si="22"/>
        <v>1717.1560000000004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23">+H23+(H23*$J$89)</f>
        <v>0</v>
      </c>
      <c r="D43" s="5">
        <f t="shared" si="23"/>
        <v>0</v>
      </c>
      <c r="E43" s="5">
        <f t="shared" ref="E43:F43" si="24">+E23+(E23*$J$89)</f>
        <v>0</v>
      </c>
      <c r="F43" s="34">
        <f t="shared" si="24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25">+H24+(H24*$J$89)</f>
        <v>0</v>
      </c>
      <c r="D44" s="35">
        <f t="shared" si="25"/>
        <v>0</v>
      </c>
      <c r="E44" s="35">
        <f t="shared" ref="E44:F44" si="26">+E24+(E24*$J$89)</f>
        <v>0</v>
      </c>
      <c r="F44" s="36">
        <f t="shared" si="26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>+H63-(H63*$J$83)</f>
        <v>1115.2980000000002</v>
      </c>
      <c r="D53" s="5">
        <f>+I63-(I63*$J$83)</f>
        <v>518.27700000000004</v>
      </c>
      <c r="E53" s="5">
        <f t="shared" ref="E53:F58" si="27">+J63</f>
        <v>1727.59</v>
      </c>
      <c r="F53" s="34">
        <f t="shared" si="27"/>
        <v>1727.59</v>
      </c>
      <c r="G53" s="20"/>
      <c r="H53" s="37">
        <f>+H63-(H63*$J$84)</f>
        <v>2230.5959999999995</v>
      </c>
      <c r="I53" s="8">
        <f>+I63-(I63*$J$84)</f>
        <v>1036.5539999999999</v>
      </c>
      <c r="J53" s="8">
        <f t="shared" ref="J53:K58" si="28">+J63</f>
        <v>1727.59</v>
      </c>
      <c r="K53" s="61">
        <f t="shared" si="28"/>
        <v>1727.59</v>
      </c>
      <c r="L53" s="14"/>
    </row>
    <row r="54" spans="1:15" ht="20.100000000000001" customHeight="1" x14ac:dyDescent="0.3">
      <c r="B54" s="57" t="s">
        <v>11</v>
      </c>
      <c r="C54" s="5">
        <f t="shared" ref="C54:C58" si="29">+H64-(H64*$J$83)</f>
        <v>1115.2980000000002</v>
      </c>
      <c r="D54" s="5">
        <f>+I64-(I64*$J$83)</f>
        <v>518.27700000000004</v>
      </c>
      <c r="E54" s="5">
        <f t="shared" si="27"/>
        <v>1727.59</v>
      </c>
      <c r="F54" s="34">
        <f t="shared" si="27"/>
        <v>1727.59</v>
      </c>
      <c r="G54" s="20"/>
      <c r="H54" s="37">
        <f t="shared" ref="H54:H58" si="30">+H64-(H64*$J$84)</f>
        <v>2230.5959999999995</v>
      </c>
      <c r="I54" s="8">
        <f>+I64-(I64*$J$84)</f>
        <v>1036.5539999999999</v>
      </c>
      <c r="J54" s="8">
        <f t="shared" si="28"/>
        <v>1727.59</v>
      </c>
      <c r="K54" s="61">
        <f t="shared" si="28"/>
        <v>1727.59</v>
      </c>
      <c r="L54" s="14"/>
    </row>
    <row r="55" spans="1:15" ht="20.100000000000001" customHeight="1" x14ac:dyDescent="0.3">
      <c r="B55" s="58" t="s">
        <v>12</v>
      </c>
      <c r="C55" s="5">
        <f t="shared" si="29"/>
        <v>1115.2980000000002</v>
      </c>
      <c r="D55" s="5">
        <f>+I65-(I65*$J$83)</f>
        <v>518.27700000000004</v>
      </c>
      <c r="E55" s="5">
        <f t="shared" si="27"/>
        <v>1727.59</v>
      </c>
      <c r="F55" s="34">
        <f t="shared" si="27"/>
        <v>1727.59</v>
      </c>
      <c r="G55" s="20"/>
      <c r="H55" s="37">
        <f t="shared" si="30"/>
        <v>2230.5959999999995</v>
      </c>
      <c r="I55" s="8">
        <f>+I65-(I65*$J$84)</f>
        <v>1036.5539999999999</v>
      </c>
      <c r="J55" s="8">
        <f t="shared" si="28"/>
        <v>1727.59</v>
      </c>
      <c r="K55" s="61">
        <f t="shared" si="28"/>
        <v>1727.59</v>
      </c>
      <c r="L55" s="14"/>
    </row>
    <row r="56" spans="1:15" ht="20.100000000000001" customHeight="1" x14ac:dyDescent="0.3">
      <c r="B56" s="58" t="s">
        <v>13</v>
      </c>
      <c r="C56" s="5">
        <f t="shared" si="29"/>
        <v>1115.2980000000002</v>
      </c>
      <c r="D56" s="5">
        <f>+I66-(I66*$J$83)</f>
        <v>518.27700000000004</v>
      </c>
      <c r="E56" s="5">
        <f t="shared" si="27"/>
        <v>1727.59</v>
      </c>
      <c r="F56" s="34">
        <f t="shared" si="27"/>
        <v>1727.59</v>
      </c>
      <c r="G56" s="20"/>
      <c r="H56" s="37">
        <f t="shared" si="30"/>
        <v>2230.5959999999995</v>
      </c>
      <c r="I56" s="8">
        <f>+I66-(I66*$J$84)</f>
        <v>1036.5539999999999</v>
      </c>
      <c r="J56" s="8">
        <f t="shared" si="28"/>
        <v>1727.59</v>
      </c>
      <c r="K56" s="61">
        <f t="shared" si="28"/>
        <v>1727.59</v>
      </c>
      <c r="L56" s="14"/>
    </row>
    <row r="57" spans="1:15" ht="20.100000000000001" customHeight="1" x14ac:dyDescent="0.3">
      <c r="B57" s="58" t="s">
        <v>14</v>
      </c>
      <c r="C57" s="5">
        <f t="shared" si="29"/>
        <v>0</v>
      </c>
      <c r="D57" s="5">
        <f>+I67-(I67*$J$83)</f>
        <v>0</v>
      </c>
      <c r="E57" s="5">
        <f t="shared" si="27"/>
        <v>0</v>
      </c>
      <c r="F57" s="34">
        <f t="shared" si="27"/>
        <v>0</v>
      </c>
      <c r="G57" s="20"/>
      <c r="H57" s="37">
        <f t="shared" si="30"/>
        <v>0</v>
      </c>
      <c r="I57" s="8">
        <f>+I67-(I67*$J$84)</f>
        <v>0</v>
      </c>
      <c r="J57" s="8">
        <f t="shared" si="28"/>
        <v>0</v>
      </c>
      <c r="K57" s="61">
        <f t="shared" si="28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9"/>
        <v>0</v>
      </c>
      <c r="D58" s="35">
        <f>+I68-(I68*$J$83)</f>
        <v>0</v>
      </c>
      <c r="E58" s="35">
        <f t="shared" si="27"/>
        <v>0</v>
      </c>
      <c r="F58" s="36">
        <f t="shared" si="27"/>
        <v>0</v>
      </c>
      <c r="G58" s="20"/>
      <c r="H58" s="38">
        <f t="shared" si="30"/>
        <v>0</v>
      </c>
      <c r="I58" s="39">
        <f>+I68-(I68*$J$84)</f>
        <v>0</v>
      </c>
      <c r="J58" s="39">
        <f t="shared" si="28"/>
        <v>0</v>
      </c>
      <c r="K58" s="62">
        <f t="shared" si="28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>+H63-(H63*$J$85)</f>
        <v>3160.011</v>
      </c>
      <c r="D63" s="5">
        <f>+I63-(I63*$J$85)</f>
        <v>1468.4514999999999</v>
      </c>
      <c r="E63" s="5">
        <f t="shared" ref="E63:F68" si="31">+J63</f>
        <v>1727.59</v>
      </c>
      <c r="F63" s="34">
        <f t="shared" si="31"/>
        <v>1727.59</v>
      </c>
      <c r="G63" s="20"/>
      <c r="H63" s="37">
        <v>3717.66</v>
      </c>
      <c r="I63" s="8">
        <v>1727.59</v>
      </c>
      <c r="J63" s="8">
        <v>1727.59</v>
      </c>
      <c r="K63" s="61">
        <v>1727.59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ref="C64:C68" si="32">+H64-(H64*$J$85)</f>
        <v>3160.011</v>
      </c>
      <c r="D64" s="5">
        <f>+I64-(I64*$J$85)</f>
        <v>1468.4514999999999</v>
      </c>
      <c r="E64" s="5">
        <f t="shared" si="31"/>
        <v>1727.59</v>
      </c>
      <c r="F64" s="34">
        <f t="shared" si="31"/>
        <v>1727.59</v>
      </c>
      <c r="G64" s="20"/>
      <c r="H64" s="37">
        <v>3717.66</v>
      </c>
      <c r="I64" s="8">
        <v>1727.59</v>
      </c>
      <c r="J64" s="8">
        <v>1727.59</v>
      </c>
      <c r="K64" s="61">
        <v>1727.59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32"/>
        <v>3160.011</v>
      </c>
      <c r="D65" s="5">
        <f>+I65-(I65*$J$85)</f>
        <v>1468.4514999999999</v>
      </c>
      <c r="E65" s="5">
        <f t="shared" si="31"/>
        <v>1727.59</v>
      </c>
      <c r="F65" s="34">
        <f t="shared" si="31"/>
        <v>1727.59</v>
      </c>
      <c r="G65" s="20"/>
      <c r="H65" s="37">
        <v>3717.66</v>
      </c>
      <c r="I65" s="8">
        <v>1727.59</v>
      </c>
      <c r="J65" s="8">
        <v>1727.59</v>
      </c>
      <c r="K65" s="61">
        <v>1727.59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32"/>
        <v>3160.011</v>
      </c>
      <c r="D66" s="5">
        <f>+I66-(I66*$J$85)</f>
        <v>1468.4514999999999</v>
      </c>
      <c r="E66" s="5">
        <f t="shared" si="31"/>
        <v>1727.59</v>
      </c>
      <c r="F66" s="34">
        <f t="shared" si="31"/>
        <v>1727.59</v>
      </c>
      <c r="G66" s="20"/>
      <c r="H66" s="37">
        <v>3717.66</v>
      </c>
      <c r="I66" s="8">
        <v>1727.59</v>
      </c>
      <c r="J66" s="8">
        <v>1727.59</v>
      </c>
      <c r="K66" s="61">
        <v>1727.59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32"/>
        <v>0</v>
      </c>
      <c r="D67" s="5">
        <f>+I67-(I67*$J$85)</f>
        <v>0</v>
      </c>
      <c r="E67" s="5">
        <f t="shared" si="31"/>
        <v>0</v>
      </c>
      <c r="F67" s="34">
        <f t="shared" si="31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32"/>
        <v>0</v>
      </c>
      <c r="D68" s="35">
        <f>+I68-(I68*$J$85)</f>
        <v>0</v>
      </c>
      <c r="E68" s="35">
        <f t="shared" si="31"/>
        <v>0</v>
      </c>
      <c r="F68" s="36">
        <f t="shared" si="31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3">+H63+(H63*$J$87)</f>
        <v>5576.49</v>
      </c>
      <c r="D73" s="5">
        <f t="shared" si="33"/>
        <v>2591.3849999999998</v>
      </c>
      <c r="E73" s="5">
        <f t="shared" si="33"/>
        <v>2591.3849999999998</v>
      </c>
      <c r="F73" s="34">
        <f t="shared" si="33"/>
        <v>2591.3849999999998</v>
      </c>
      <c r="G73" s="20"/>
      <c r="H73" s="37">
        <f t="shared" ref="H73:K78" si="34">+H63+(H63*$J$88)</f>
        <v>5948.2559999999994</v>
      </c>
      <c r="I73" s="8">
        <f t="shared" si="34"/>
        <v>2764.1439999999998</v>
      </c>
      <c r="J73" s="8">
        <f t="shared" si="34"/>
        <v>2764.1439999999998</v>
      </c>
      <c r="K73" s="61">
        <f t="shared" si="34"/>
        <v>2764.1439999999998</v>
      </c>
      <c r="L73" s="14"/>
    </row>
    <row r="74" spans="1:15" ht="20.100000000000001" customHeight="1" x14ac:dyDescent="0.3">
      <c r="B74" s="57" t="s">
        <v>11</v>
      </c>
      <c r="C74" s="5">
        <f t="shared" si="33"/>
        <v>5576.49</v>
      </c>
      <c r="D74" s="5">
        <f t="shared" si="33"/>
        <v>2591.3849999999998</v>
      </c>
      <c r="E74" s="5">
        <f t="shared" si="33"/>
        <v>2591.3849999999998</v>
      </c>
      <c r="F74" s="34">
        <f t="shared" si="33"/>
        <v>2591.3849999999998</v>
      </c>
      <c r="G74" s="20"/>
      <c r="H74" s="37">
        <f t="shared" si="34"/>
        <v>5948.2559999999994</v>
      </c>
      <c r="I74" s="8">
        <f t="shared" si="34"/>
        <v>2764.1439999999998</v>
      </c>
      <c r="J74" s="8">
        <f t="shared" si="34"/>
        <v>2764.1439999999998</v>
      </c>
      <c r="K74" s="61">
        <f t="shared" si="34"/>
        <v>2764.1439999999998</v>
      </c>
      <c r="L74" s="14"/>
    </row>
    <row r="75" spans="1:15" ht="20.100000000000001" customHeight="1" x14ac:dyDescent="0.3">
      <c r="B75" s="58" t="s">
        <v>12</v>
      </c>
      <c r="C75" s="5">
        <f t="shared" si="33"/>
        <v>5576.49</v>
      </c>
      <c r="D75" s="5">
        <f t="shared" si="33"/>
        <v>2591.3849999999998</v>
      </c>
      <c r="E75" s="5">
        <f t="shared" si="33"/>
        <v>2591.3849999999998</v>
      </c>
      <c r="F75" s="34">
        <f t="shared" si="33"/>
        <v>2591.3849999999998</v>
      </c>
      <c r="G75" s="20"/>
      <c r="H75" s="37">
        <f t="shared" si="34"/>
        <v>5948.2559999999994</v>
      </c>
      <c r="I75" s="8">
        <f t="shared" si="34"/>
        <v>2764.1439999999998</v>
      </c>
      <c r="J75" s="8">
        <f t="shared" si="34"/>
        <v>2764.1439999999998</v>
      </c>
      <c r="K75" s="61">
        <f t="shared" si="34"/>
        <v>2764.1439999999998</v>
      </c>
      <c r="L75" s="14"/>
    </row>
    <row r="76" spans="1:15" ht="20.100000000000001" customHeight="1" x14ac:dyDescent="0.3">
      <c r="B76" s="58" t="s">
        <v>13</v>
      </c>
      <c r="C76" s="5">
        <f t="shared" si="33"/>
        <v>5576.49</v>
      </c>
      <c r="D76" s="5">
        <f t="shared" si="33"/>
        <v>2591.3849999999998</v>
      </c>
      <c r="E76" s="5">
        <f t="shared" si="33"/>
        <v>2591.3849999999998</v>
      </c>
      <c r="F76" s="34">
        <f t="shared" si="33"/>
        <v>2591.3849999999998</v>
      </c>
      <c r="G76" s="20"/>
      <c r="H76" s="37">
        <f t="shared" si="34"/>
        <v>5948.2559999999994</v>
      </c>
      <c r="I76" s="8">
        <f t="shared" si="34"/>
        <v>2764.1439999999998</v>
      </c>
      <c r="J76" s="8">
        <f t="shared" si="34"/>
        <v>2764.1439999999998</v>
      </c>
      <c r="K76" s="61">
        <f t="shared" si="34"/>
        <v>2764.1439999999998</v>
      </c>
      <c r="L76" s="14"/>
    </row>
    <row r="77" spans="1:15" ht="20.100000000000001" customHeight="1" x14ac:dyDescent="0.3">
      <c r="B77" s="58" t="s">
        <v>14</v>
      </c>
      <c r="C77" s="5">
        <f t="shared" si="33"/>
        <v>0</v>
      </c>
      <c r="D77" s="5">
        <f t="shared" si="33"/>
        <v>0</v>
      </c>
      <c r="E77" s="5">
        <f t="shared" si="33"/>
        <v>0</v>
      </c>
      <c r="F77" s="34">
        <f t="shared" si="33"/>
        <v>0</v>
      </c>
      <c r="G77" s="20"/>
      <c r="H77" s="37">
        <f t="shared" si="34"/>
        <v>0</v>
      </c>
      <c r="I77" s="8">
        <f t="shared" si="34"/>
        <v>0</v>
      </c>
      <c r="J77" s="8">
        <f t="shared" si="34"/>
        <v>0</v>
      </c>
      <c r="K77" s="61">
        <f t="shared" si="34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3"/>
        <v>0</v>
      </c>
      <c r="D78" s="35">
        <f t="shared" si="33"/>
        <v>0</v>
      </c>
      <c r="E78" s="35">
        <f t="shared" si="33"/>
        <v>0</v>
      </c>
      <c r="F78" s="36">
        <f t="shared" si="33"/>
        <v>0</v>
      </c>
      <c r="G78" s="20"/>
      <c r="H78" s="38">
        <f t="shared" si="34"/>
        <v>0</v>
      </c>
      <c r="I78" s="39">
        <f t="shared" si="34"/>
        <v>0</v>
      </c>
      <c r="J78" s="39">
        <f t="shared" si="34"/>
        <v>0</v>
      </c>
      <c r="K78" s="62">
        <f t="shared" si="34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104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213" t="s">
        <v>70</v>
      </c>
      <c r="I81" s="214"/>
      <c r="J81" s="215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5">+H63+(H63*$J$89)</f>
        <v>5204.7240000000002</v>
      </c>
      <c r="D83" s="5">
        <f t="shared" si="35"/>
        <v>2418.6260000000002</v>
      </c>
      <c r="E83" s="5">
        <f t="shared" si="35"/>
        <v>2418.6260000000002</v>
      </c>
      <c r="F83" s="34">
        <f t="shared" si="35"/>
        <v>2418.6260000000002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5"/>
        <v>5204.7240000000002</v>
      </c>
      <c r="D84" s="5">
        <f t="shared" si="35"/>
        <v>2418.6260000000002</v>
      </c>
      <c r="E84" s="5">
        <f t="shared" si="35"/>
        <v>2418.6260000000002</v>
      </c>
      <c r="F84" s="34">
        <f t="shared" si="35"/>
        <v>2418.6260000000002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5"/>
        <v>5204.7240000000002</v>
      </c>
      <c r="D85" s="5">
        <f t="shared" si="35"/>
        <v>2418.6260000000002</v>
      </c>
      <c r="E85" s="5">
        <f t="shared" si="35"/>
        <v>2418.6260000000002</v>
      </c>
      <c r="F85" s="34">
        <f t="shared" si="35"/>
        <v>2418.6260000000002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5"/>
        <v>5204.7240000000002</v>
      </c>
      <c r="D86" s="5">
        <f t="shared" si="35"/>
        <v>2418.6260000000002</v>
      </c>
      <c r="E86" s="5">
        <f t="shared" si="35"/>
        <v>2418.6260000000002</v>
      </c>
      <c r="F86" s="34">
        <f t="shared" si="35"/>
        <v>2418.6260000000002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5"/>
        <v>0</v>
      </c>
      <c r="D87" s="5">
        <f t="shared" si="35"/>
        <v>0</v>
      </c>
      <c r="E87" s="5">
        <f t="shared" si="35"/>
        <v>0</v>
      </c>
      <c r="F87" s="34">
        <f t="shared" si="35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5"/>
        <v>0</v>
      </c>
      <c r="D88" s="35">
        <f t="shared" si="35"/>
        <v>0</v>
      </c>
      <c r="E88" s="35">
        <f t="shared" si="35"/>
        <v>0</v>
      </c>
      <c r="F88" s="36">
        <f t="shared" si="35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0.4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19.66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123.84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H15:K16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0450-919C-4EF2-882E-B5F393D5F8C7}">
  <sheetPr>
    <tabColor rgb="FF0070C0"/>
    <pageSetUpPr fitToPage="1"/>
  </sheetPr>
  <dimension ref="A1:P95"/>
  <sheetViews>
    <sheetView showGridLines="0" topLeftCell="A72" zoomScale="83" zoomScaleNormal="83" workbookViewId="0">
      <selection activeCell="H64" sqref="H64:K66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105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5748.67</v>
      </c>
      <c r="D9" s="5">
        <f t="shared" ref="D9:D14" si="1">+I19-(I19*$I$83)</f>
        <v>929.17500000000018</v>
      </c>
      <c r="E9" s="5">
        <f t="shared" ref="E9:F14" si="2">+J19</f>
        <v>3097.25</v>
      </c>
      <c r="F9" s="34">
        <f t="shared" si="2"/>
        <v>3097.25</v>
      </c>
      <c r="G9" s="19"/>
      <c r="H9" s="37">
        <f t="shared" ref="H9:H14" si="3">+H19</f>
        <v>5748.67</v>
      </c>
      <c r="I9" s="8">
        <f t="shared" ref="I9:I14" si="4">+I19-(I19*$I$84)</f>
        <v>1858.35</v>
      </c>
      <c r="J9" s="8">
        <f t="shared" ref="J9:K14" si="5">+J19</f>
        <v>3097.25</v>
      </c>
      <c r="K9" s="61">
        <f t="shared" si="5"/>
        <v>3097.25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5748.67</v>
      </c>
      <c r="D10" s="5">
        <f t="shared" si="1"/>
        <v>929.17500000000018</v>
      </c>
      <c r="E10" s="5">
        <f t="shared" si="2"/>
        <v>3097.25</v>
      </c>
      <c r="F10" s="34">
        <f t="shared" si="2"/>
        <v>3097.25</v>
      </c>
      <c r="G10" s="19"/>
      <c r="H10" s="37">
        <f t="shared" si="3"/>
        <v>5748.67</v>
      </c>
      <c r="I10" s="8">
        <f t="shared" si="4"/>
        <v>1858.35</v>
      </c>
      <c r="J10" s="8">
        <f t="shared" si="5"/>
        <v>3097.25</v>
      </c>
      <c r="K10" s="61">
        <f t="shared" si="5"/>
        <v>3097.25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5748.67</v>
      </c>
      <c r="D11" s="5">
        <f t="shared" si="1"/>
        <v>929.17500000000018</v>
      </c>
      <c r="E11" s="5">
        <f t="shared" si="2"/>
        <v>3097.25</v>
      </c>
      <c r="F11" s="34">
        <f t="shared" si="2"/>
        <v>3097.25</v>
      </c>
      <c r="G11" s="19"/>
      <c r="H11" s="37">
        <f t="shared" si="3"/>
        <v>5748.67</v>
      </c>
      <c r="I11" s="8">
        <f t="shared" si="4"/>
        <v>1858.35</v>
      </c>
      <c r="J11" s="8">
        <f t="shared" si="5"/>
        <v>3097.25</v>
      </c>
      <c r="K11" s="61">
        <f t="shared" si="5"/>
        <v>3097.25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5748.67</v>
      </c>
      <c r="D12" s="5">
        <f t="shared" si="1"/>
        <v>929.17500000000018</v>
      </c>
      <c r="E12" s="5">
        <f t="shared" si="2"/>
        <v>3097.25</v>
      </c>
      <c r="F12" s="34">
        <f t="shared" si="2"/>
        <v>3097.25</v>
      </c>
      <c r="G12" s="19"/>
      <c r="H12" s="37">
        <f t="shared" si="3"/>
        <v>5748.67</v>
      </c>
      <c r="I12" s="8">
        <f t="shared" si="4"/>
        <v>1858.35</v>
      </c>
      <c r="J12" s="8">
        <f t="shared" si="5"/>
        <v>3097.25</v>
      </c>
      <c r="K12" s="61">
        <f t="shared" si="5"/>
        <v>3097.25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5748.67</v>
      </c>
      <c r="D19" s="5">
        <f t="shared" ref="D19:D24" si="7">+I19-(I19*$I$85)</f>
        <v>2632.6624999999999</v>
      </c>
      <c r="E19" s="5">
        <f t="shared" ref="E19:F24" si="8">+J19</f>
        <v>3097.25</v>
      </c>
      <c r="F19" s="34">
        <f t="shared" si="8"/>
        <v>3097.25</v>
      </c>
      <c r="G19" s="19"/>
      <c r="H19" s="37">
        <v>5748.67</v>
      </c>
      <c r="I19" s="8">
        <v>3097.25</v>
      </c>
      <c r="J19" s="8">
        <v>3097.25</v>
      </c>
      <c r="K19" s="61">
        <v>3097.25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5748.67</v>
      </c>
      <c r="D20" s="5">
        <f t="shared" si="7"/>
        <v>2632.6624999999999</v>
      </c>
      <c r="E20" s="5">
        <f t="shared" si="8"/>
        <v>3097.25</v>
      </c>
      <c r="F20" s="34">
        <f t="shared" si="8"/>
        <v>3097.25</v>
      </c>
      <c r="G20" s="19"/>
      <c r="H20" s="37">
        <v>5748.67</v>
      </c>
      <c r="I20" s="8">
        <v>3097.25</v>
      </c>
      <c r="J20" s="8">
        <v>3097.25</v>
      </c>
      <c r="K20" s="61">
        <v>3097.25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5748.67</v>
      </c>
      <c r="D21" s="5">
        <f t="shared" si="7"/>
        <v>2632.6624999999999</v>
      </c>
      <c r="E21" s="5">
        <f t="shared" si="8"/>
        <v>3097.25</v>
      </c>
      <c r="F21" s="34">
        <f t="shared" si="8"/>
        <v>3097.25</v>
      </c>
      <c r="G21" s="19"/>
      <c r="H21" s="37">
        <v>5748.67</v>
      </c>
      <c r="I21" s="8">
        <v>3097.25</v>
      </c>
      <c r="J21" s="8">
        <v>3097.25</v>
      </c>
      <c r="K21" s="61">
        <v>3097.25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5748.67</v>
      </c>
      <c r="D22" s="5">
        <f t="shared" si="7"/>
        <v>2632.6624999999999</v>
      </c>
      <c r="E22" s="5">
        <f t="shared" si="8"/>
        <v>3097.25</v>
      </c>
      <c r="F22" s="34">
        <f t="shared" si="8"/>
        <v>3097.25</v>
      </c>
      <c r="G22" s="19"/>
      <c r="H22" s="37">
        <v>5748.67</v>
      </c>
      <c r="I22" s="8">
        <v>3097.25</v>
      </c>
      <c r="J22" s="8">
        <v>3097.25</v>
      </c>
      <c r="K22" s="61">
        <v>3097.25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8623.005000000001</v>
      </c>
      <c r="D29" s="5">
        <f t="shared" si="9"/>
        <v>4645.875</v>
      </c>
      <c r="E29" s="5">
        <f t="shared" si="9"/>
        <v>4645.875</v>
      </c>
      <c r="F29" s="34">
        <f t="shared" si="9"/>
        <v>4645.875</v>
      </c>
      <c r="G29" s="19"/>
      <c r="H29" s="37">
        <f t="shared" ref="H29:K34" si="10">+H19+(H19*$J$88)</f>
        <v>9197.8719999999994</v>
      </c>
      <c r="I29" s="8">
        <f t="shared" si="10"/>
        <v>4955.6000000000004</v>
      </c>
      <c r="J29" s="8">
        <f t="shared" si="10"/>
        <v>4955.6000000000004</v>
      </c>
      <c r="K29" s="61">
        <f t="shared" si="10"/>
        <v>4955.6000000000004</v>
      </c>
      <c r="L29" s="14"/>
    </row>
    <row r="30" spans="2:15" ht="20.100000000000001" customHeight="1" x14ac:dyDescent="0.3">
      <c r="B30" s="57" t="s">
        <v>11</v>
      </c>
      <c r="C30" s="5">
        <f t="shared" si="9"/>
        <v>8623.005000000001</v>
      </c>
      <c r="D30" s="5">
        <f t="shared" si="9"/>
        <v>4645.875</v>
      </c>
      <c r="E30" s="5">
        <f t="shared" si="9"/>
        <v>4645.875</v>
      </c>
      <c r="F30" s="34">
        <f t="shared" si="9"/>
        <v>4645.875</v>
      </c>
      <c r="G30" s="19"/>
      <c r="H30" s="37">
        <f t="shared" si="10"/>
        <v>9197.8719999999994</v>
      </c>
      <c r="I30" s="8">
        <f t="shared" si="10"/>
        <v>4955.6000000000004</v>
      </c>
      <c r="J30" s="8">
        <f t="shared" si="10"/>
        <v>4955.6000000000004</v>
      </c>
      <c r="K30" s="61">
        <f t="shared" si="10"/>
        <v>4955.6000000000004</v>
      </c>
      <c r="L30" s="14"/>
    </row>
    <row r="31" spans="2:15" ht="20.100000000000001" customHeight="1" x14ac:dyDescent="0.3">
      <c r="B31" s="58" t="s">
        <v>12</v>
      </c>
      <c r="C31" s="5">
        <f t="shared" si="9"/>
        <v>8623.005000000001</v>
      </c>
      <c r="D31" s="5">
        <f t="shared" si="9"/>
        <v>4645.875</v>
      </c>
      <c r="E31" s="5">
        <f t="shared" si="9"/>
        <v>4645.875</v>
      </c>
      <c r="F31" s="34">
        <f t="shared" si="9"/>
        <v>4645.875</v>
      </c>
      <c r="G31" s="19"/>
      <c r="H31" s="37">
        <f t="shared" si="10"/>
        <v>9197.8719999999994</v>
      </c>
      <c r="I31" s="8">
        <f t="shared" si="10"/>
        <v>4955.6000000000004</v>
      </c>
      <c r="J31" s="8">
        <f t="shared" si="10"/>
        <v>4955.6000000000004</v>
      </c>
      <c r="K31" s="61">
        <f t="shared" si="10"/>
        <v>4955.6000000000004</v>
      </c>
      <c r="L31" s="14"/>
    </row>
    <row r="32" spans="2:15" ht="20.100000000000001" customHeight="1" x14ac:dyDescent="0.3">
      <c r="B32" s="58" t="s">
        <v>13</v>
      </c>
      <c r="C32" s="5">
        <f t="shared" si="9"/>
        <v>8623.005000000001</v>
      </c>
      <c r="D32" s="5">
        <f t="shared" si="9"/>
        <v>4645.875</v>
      </c>
      <c r="E32" s="5">
        <f t="shared" si="9"/>
        <v>4645.875</v>
      </c>
      <c r="F32" s="34">
        <f t="shared" si="9"/>
        <v>4645.875</v>
      </c>
      <c r="G32" s="19"/>
      <c r="H32" s="37">
        <f t="shared" si="10"/>
        <v>9197.8719999999994</v>
      </c>
      <c r="I32" s="8">
        <f t="shared" si="10"/>
        <v>4955.6000000000004</v>
      </c>
      <c r="J32" s="8">
        <f t="shared" si="10"/>
        <v>4955.6000000000004</v>
      </c>
      <c r="K32" s="61">
        <f t="shared" si="10"/>
        <v>4955.6000000000004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107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7473.2709999999997</v>
      </c>
      <c r="D39" s="5">
        <f>+I19+(I19*$J$89)</f>
        <v>4026.4250000000002</v>
      </c>
      <c r="E39" s="5">
        <f>+E19+(E19*$J$89)</f>
        <v>4026.4250000000002</v>
      </c>
      <c r="F39" s="34">
        <f>+F19+(F19*$J$89)</f>
        <v>4026.4250000000002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7473.2709999999997</v>
      </c>
      <c r="D40" s="5">
        <f t="shared" si="11"/>
        <v>4026.4250000000002</v>
      </c>
      <c r="E40" s="5">
        <f t="shared" ref="E40:F40" si="12">+E20+(E20*$J$89)</f>
        <v>4026.4250000000002</v>
      </c>
      <c r="F40" s="34">
        <f t="shared" si="12"/>
        <v>4026.4250000000002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7473.2709999999997</v>
      </c>
      <c r="D41" s="5">
        <f t="shared" si="13"/>
        <v>4026.4250000000002</v>
      </c>
      <c r="E41" s="5">
        <f t="shared" ref="E41:F41" si="14">+E21+(E21*$J$89)</f>
        <v>4026.4250000000002</v>
      </c>
      <c r="F41" s="34">
        <f t="shared" si="14"/>
        <v>4026.4250000000002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7473.2709999999997</v>
      </c>
      <c r="D42" s="5">
        <f t="shared" si="15"/>
        <v>4026.4250000000002</v>
      </c>
      <c r="E42" s="5">
        <f t="shared" ref="E42:F42" si="16">+E22+(E22*$J$89)</f>
        <v>4026.4250000000002</v>
      </c>
      <c r="F42" s="34">
        <f t="shared" si="16"/>
        <v>4026.4250000000002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4254.42</v>
      </c>
      <c r="D53" s="5">
        <f t="shared" ref="D53:D58" si="22">+I63-(I63*$J$83)</f>
        <v>1324.4010000000003</v>
      </c>
      <c r="E53" s="5">
        <f t="shared" ref="E53:F58" si="23">+J63</f>
        <v>4414.67</v>
      </c>
      <c r="F53" s="34">
        <f t="shared" si="23"/>
        <v>4414.67</v>
      </c>
      <c r="G53" s="20"/>
      <c r="H53" s="37">
        <f t="shared" ref="H53:H58" si="24">+H63</f>
        <v>4254.42</v>
      </c>
      <c r="I53" s="8">
        <f t="shared" ref="I53:I58" si="25">+I63-(I63*$J$84)</f>
        <v>2648.8019999999997</v>
      </c>
      <c r="J53" s="8">
        <f t="shared" ref="J53:K58" si="26">+J63</f>
        <v>4414.67</v>
      </c>
      <c r="K53" s="61">
        <f t="shared" si="26"/>
        <v>4414.67</v>
      </c>
      <c r="L53" s="14"/>
    </row>
    <row r="54" spans="1:15" ht="20.100000000000001" customHeight="1" x14ac:dyDescent="0.3">
      <c r="B54" s="57" t="s">
        <v>11</v>
      </c>
      <c r="C54" s="5">
        <f t="shared" si="21"/>
        <v>4254.42</v>
      </c>
      <c r="D54" s="5">
        <f t="shared" si="22"/>
        <v>1324.4010000000003</v>
      </c>
      <c r="E54" s="5">
        <f t="shared" si="23"/>
        <v>4414.67</v>
      </c>
      <c r="F54" s="34">
        <f t="shared" si="23"/>
        <v>4414.67</v>
      </c>
      <c r="G54" s="20"/>
      <c r="H54" s="37">
        <f t="shared" si="24"/>
        <v>4254.42</v>
      </c>
      <c r="I54" s="8">
        <f t="shared" si="25"/>
        <v>2648.8019999999997</v>
      </c>
      <c r="J54" s="8">
        <f t="shared" si="26"/>
        <v>4414.67</v>
      </c>
      <c r="K54" s="61">
        <f t="shared" si="26"/>
        <v>4414.67</v>
      </c>
      <c r="L54" s="14"/>
    </row>
    <row r="55" spans="1:15" ht="20.100000000000001" customHeight="1" x14ac:dyDescent="0.3">
      <c r="B55" s="58" t="s">
        <v>12</v>
      </c>
      <c r="C55" s="5">
        <f t="shared" si="21"/>
        <v>4254.42</v>
      </c>
      <c r="D55" s="5">
        <f t="shared" si="22"/>
        <v>1324.4010000000003</v>
      </c>
      <c r="E55" s="5">
        <f t="shared" si="23"/>
        <v>4414.67</v>
      </c>
      <c r="F55" s="34">
        <f t="shared" si="23"/>
        <v>4414.67</v>
      </c>
      <c r="G55" s="20"/>
      <c r="H55" s="37">
        <f t="shared" si="24"/>
        <v>4254.42</v>
      </c>
      <c r="I55" s="8">
        <f t="shared" si="25"/>
        <v>2648.8019999999997</v>
      </c>
      <c r="J55" s="8">
        <f t="shared" si="26"/>
        <v>4414.67</v>
      </c>
      <c r="K55" s="61">
        <f t="shared" si="26"/>
        <v>4414.67</v>
      </c>
      <c r="L55" s="14"/>
    </row>
    <row r="56" spans="1:15" ht="20.100000000000001" customHeight="1" x14ac:dyDescent="0.3">
      <c r="B56" s="58" t="s">
        <v>13</v>
      </c>
      <c r="C56" s="5">
        <f t="shared" si="21"/>
        <v>4254.42</v>
      </c>
      <c r="D56" s="5">
        <f t="shared" si="22"/>
        <v>1324.4010000000003</v>
      </c>
      <c r="E56" s="5">
        <f t="shared" si="23"/>
        <v>4414.67</v>
      </c>
      <c r="F56" s="34">
        <f t="shared" si="23"/>
        <v>4414.67</v>
      </c>
      <c r="G56" s="20"/>
      <c r="H56" s="37">
        <f t="shared" si="24"/>
        <v>4254.42</v>
      </c>
      <c r="I56" s="8">
        <f t="shared" si="25"/>
        <v>2648.8019999999997</v>
      </c>
      <c r="J56" s="8">
        <f t="shared" si="26"/>
        <v>4414.67</v>
      </c>
      <c r="K56" s="61">
        <f t="shared" si="26"/>
        <v>4414.67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4254.42</v>
      </c>
      <c r="D63" s="5">
        <f t="shared" ref="D63:D68" si="28">+I63-(I63*$J$85)</f>
        <v>3752.4695000000002</v>
      </c>
      <c r="E63" s="5">
        <f t="shared" ref="E63:F68" si="29">+J63</f>
        <v>4414.67</v>
      </c>
      <c r="F63" s="34">
        <f t="shared" si="29"/>
        <v>4414.67</v>
      </c>
      <c r="G63" s="20"/>
      <c r="H63" s="37">
        <v>4254.42</v>
      </c>
      <c r="I63" s="8">
        <v>4414.67</v>
      </c>
      <c r="J63" s="8">
        <v>4414.67</v>
      </c>
      <c r="K63" s="61">
        <v>4414.67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4254.42</v>
      </c>
      <c r="D64" s="5">
        <f t="shared" si="28"/>
        <v>3752.4695000000002</v>
      </c>
      <c r="E64" s="5">
        <f t="shared" si="29"/>
        <v>4414.67</v>
      </c>
      <c r="F64" s="34">
        <f t="shared" si="29"/>
        <v>4414.67</v>
      </c>
      <c r="G64" s="20"/>
      <c r="H64" s="37">
        <v>4254.42</v>
      </c>
      <c r="I64" s="8">
        <v>4414.67</v>
      </c>
      <c r="J64" s="8">
        <v>4414.67</v>
      </c>
      <c r="K64" s="61">
        <v>4414.67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4254.42</v>
      </c>
      <c r="D65" s="5">
        <f t="shared" si="28"/>
        <v>3752.4695000000002</v>
      </c>
      <c r="E65" s="5">
        <f t="shared" si="29"/>
        <v>4414.67</v>
      </c>
      <c r="F65" s="34">
        <f t="shared" si="29"/>
        <v>4414.67</v>
      </c>
      <c r="G65" s="20"/>
      <c r="H65" s="37">
        <v>4254.42</v>
      </c>
      <c r="I65" s="8">
        <v>4414.67</v>
      </c>
      <c r="J65" s="8">
        <v>4414.67</v>
      </c>
      <c r="K65" s="61">
        <v>4414.67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4254.42</v>
      </c>
      <c r="D66" s="5">
        <f t="shared" si="28"/>
        <v>3752.4695000000002</v>
      </c>
      <c r="E66" s="5">
        <f t="shared" si="29"/>
        <v>4414.67</v>
      </c>
      <c r="F66" s="34">
        <f t="shared" si="29"/>
        <v>4414.67</v>
      </c>
      <c r="G66" s="20"/>
      <c r="H66" s="37">
        <v>4254.42</v>
      </c>
      <c r="I66" s="8">
        <v>4414.67</v>
      </c>
      <c r="J66" s="8">
        <v>4414.67</v>
      </c>
      <c r="K66" s="61">
        <v>4414.67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6381.63</v>
      </c>
      <c r="D73" s="5">
        <f t="shared" si="30"/>
        <v>6622.0050000000001</v>
      </c>
      <c r="E73" s="5">
        <f t="shared" si="30"/>
        <v>6622.0050000000001</v>
      </c>
      <c r="F73" s="34">
        <f t="shared" si="30"/>
        <v>6622.0050000000001</v>
      </c>
      <c r="G73" s="20"/>
      <c r="H73" s="37">
        <f t="shared" ref="H73:K78" si="31">+H63+(H63*$J$88)</f>
        <v>6807.0720000000001</v>
      </c>
      <c r="I73" s="8">
        <f t="shared" si="31"/>
        <v>7063.4719999999998</v>
      </c>
      <c r="J73" s="8">
        <f t="shared" si="31"/>
        <v>7063.4719999999998</v>
      </c>
      <c r="K73" s="61">
        <f t="shared" si="31"/>
        <v>7063.4719999999998</v>
      </c>
      <c r="L73" s="14"/>
    </row>
    <row r="74" spans="1:15" ht="20.100000000000001" customHeight="1" x14ac:dyDescent="0.3">
      <c r="B74" s="57" t="s">
        <v>11</v>
      </c>
      <c r="C74" s="5">
        <f t="shared" si="30"/>
        <v>6381.63</v>
      </c>
      <c r="D74" s="5">
        <f t="shared" si="30"/>
        <v>6622.0050000000001</v>
      </c>
      <c r="E74" s="5">
        <f t="shared" si="30"/>
        <v>6622.0050000000001</v>
      </c>
      <c r="F74" s="34">
        <f t="shared" si="30"/>
        <v>6622.0050000000001</v>
      </c>
      <c r="G74" s="20"/>
      <c r="H74" s="37">
        <f t="shared" si="31"/>
        <v>6807.0720000000001</v>
      </c>
      <c r="I74" s="8">
        <f t="shared" si="31"/>
        <v>7063.4719999999998</v>
      </c>
      <c r="J74" s="8">
        <f t="shared" si="31"/>
        <v>7063.4719999999998</v>
      </c>
      <c r="K74" s="61">
        <f t="shared" si="31"/>
        <v>7063.4719999999998</v>
      </c>
      <c r="L74" s="14"/>
    </row>
    <row r="75" spans="1:15" ht="20.100000000000001" customHeight="1" x14ac:dyDescent="0.3">
      <c r="B75" s="58" t="s">
        <v>12</v>
      </c>
      <c r="C75" s="5">
        <f t="shared" si="30"/>
        <v>6381.63</v>
      </c>
      <c r="D75" s="5">
        <f t="shared" si="30"/>
        <v>6622.0050000000001</v>
      </c>
      <c r="E75" s="5">
        <f t="shared" si="30"/>
        <v>6622.0050000000001</v>
      </c>
      <c r="F75" s="34">
        <f t="shared" si="30"/>
        <v>6622.0050000000001</v>
      </c>
      <c r="G75" s="20"/>
      <c r="H75" s="37">
        <f t="shared" si="31"/>
        <v>6807.0720000000001</v>
      </c>
      <c r="I75" s="8">
        <f t="shared" si="31"/>
        <v>7063.4719999999998</v>
      </c>
      <c r="J75" s="8">
        <f t="shared" si="31"/>
        <v>7063.4719999999998</v>
      </c>
      <c r="K75" s="61">
        <f t="shared" si="31"/>
        <v>7063.4719999999998</v>
      </c>
      <c r="L75" s="14"/>
    </row>
    <row r="76" spans="1:15" ht="20.100000000000001" customHeight="1" x14ac:dyDescent="0.3">
      <c r="B76" s="58" t="s">
        <v>13</v>
      </c>
      <c r="C76" s="5">
        <f t="shared" si="30"/>
        <v>6381.63</v>
      </c>
      <c r="D76" s="5">
        <f t="shared" si="30"/>
        <v>6622.0050000000001</v>
      </c>
      <c r="E76" s="5">
        <f t="shared" si="30"/>
        <v>6622.0050000000001</v>
      </c>
      <c r="F76" s="34">
        <f t="shared" si="30"/>
        <v>6622.0050000000001</v>
      </c>
      <c r="G76" s="20"/>
      <c r="H76" s="37">
        <f t="shared" si="31"/>
        <v>6807.0720000000001</v>
      </c>
      <c r="I76" s="8">
        <f t="shared" si="31"/>
        <v>7063.4719999999998</v>
      </c>
      <c r="J76" s="8">
        <f t="shared" si="31"/>
        <v>7063.4719999999998</v>
      </c>
      <c r="K76" s="61">
        <f t="shared" si="31"/>
        <v>7063.4719999999998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106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5530.7460000000001</v>
      </c>
      <c r="D83" s="5">
        <f t="shared" si="32"/>
        <v>5739.0709999999999</v>
      </c>
      <c r="E83" s="5">
        <f t="shared" si="32"/>
        <v>5739.0709999999999</v>
      </c>
      <c r="F83" s="34">
        <f t="shared" si="32"/>
        <v>5739.0709999999999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5530.7460000000001</v>
      </c>
      <c r="D84" s="5">
        <f t="shared" si="32"/>
        <v>5739.0709999999999</v>
      </c>
      <c r="E84" s="5">
        <f t="shared" si="32"/>
        <v>5739.0709999999999</v>
      </c>
      <c r="F84" s="34">
        <f t="shared" si="32"/>
        <v>5739.0709999999999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5530.7460000000001</v>
      </c>
      <c r="D85" s="5">
        <f t="shared" si="32"/>
        <v>5739.0709999999999</v>
      </c>
      <c r="E85" s="5">
        <f t="shared" si="32"/>
        <v>5739.0709999999999</v>
      </c>
      <c r="F85" s="34">
        <f t="shared" si="32"/>
        <v>5739.0709999999999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5530.7460000000001</v>
      </c>
      <c r="D86" s="5">
        <f t="shared" si="32"/>
        <v>5739.0709999999999</v>
      </c>
      <c r="E86" s="5">
        <f t="shared" si="32"/>
        <v>5739.0709999999999</v>
      </c>
      <c r="F86" s="34">
        <f t="shared" si="32"/>
        <v>5739.0709999999999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11.95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199.2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B9:K18 B53:K62 B23:K25 B19:G19 B67:K72 B63:G63 B20:G20 B21:G22 B64:G66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86C1-6697-461A-AB47-57A605EF5DA8}">
  <sheetPr>
    <tabColor rgb="FF0070C0"/>
    <pageSetUpPr fitToPage="1"/>
  </sheetPr>
  <dimension ref="A1:P95"/>
  <sheetViews>
    <sheetView showGridLines="0" topLeftCell="A70" zoomScale="83" zoomScaleNormal="83" workbookViewId="0">
      <selection activeCell="M67" sqref="M67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108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5826.14</v>
      </c>
      <c r="D9" s="5">
        <f t="shared" ref="D9:D14" si="1">+I19-(I19*$I$83)</f>
        <v>273.11099999999999</v>
      </c>
      <c r="E9" s="5">
        <f t="shared" ref="E9:F14" si="2">+J19</f>
        <v>910.37</v>
      </c>
      <c r="F9" s="34">
        <f t="shared" si="2"/>
        <v>910.37</v>
      </c>
      <c r="G9" s="19"/>
      <c r="H9" s="37">
        <f t="shared" ref="H9:H14" si="3">+H19</f>
        <v>5826.14</v>
      </c>
      <c r="I9" s="8">
        <f t="shared" ref="I9:I14" si="4">+I19-(I19*$I$84)</f>
        <v>546.22199999999998</v>
      </c>
      <c r="J9" s="8">
        <f t="shared" ref="J9:K14" si="5">+J19</f>
        <v>910.37</v>
      </c>
      <c r="K9" s="61">
        <f t="shared" si="5"/>
        <v>910.37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5826.14</v>
      </c>
      <c r="D10" s="5">
        <f t="shared" si="1"/>
        <v>273.11099999999999</v>
      </c>
      <c r="E10" s="5">
        <f t="shared" si="2"/>
        <v>910.37</v>
      </c>
      <c r="F10" s="34">
        <f t="shared" si="2"/>
        <v>910.37</v>
      </c>
      <c r="G10" s="19"/>
      <c r="H10" s="37">
        <f t="shared" si="3"/>
        <v>5826.14</v>
      </c>
      <c r="I10" s="8">
        <f t="shared" si="4"/>
        <v>546.22199999999998</v>
      </c>
      <c r="J10" s="8">
        <f t="shared" si="5"/>
        <v>910.37</v>
      </c>
      <c r="K10" s="61">
        <f t="shared" si="5"/>
        <v>910.37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5826.14</v>
      </c>
      <c r="D11" s="5">
        <f t="shared" si="1"/>
        <v>273.11099999999999</v>
      </c>
      <c r="E11" s="5">
        <f t="shared" si="2"/>
        <v>910.37</v>
      </c>
      <c r="F11" s="34">
        <f t="shared" si="2"/>
        <v>910.37</v>
      </c>
      <c r="G11" s="19"/>
      <c r="H11" s="37">
        <f t="shared" si="3"/>
        <v>5826.14</v>
      </c>
      <c r="I11" s="8">
        <f t="shared" si="4"/>
        <v>546.22199999999998</v>
      </c>
      <c r="J11" s="8">
        <f t="shared" si="5"/>
        <v>910.37</v>
      </c>
      <c r="K11" s="61">
        <f t="shared" si="5"/>
        <v>910.37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5826.14</v>
      </c>
      <c r="D12" s="5">
        <f t="shared" si="1"/>
        <v>273.11099999999999</v>
      </c>
      <c r="E12" s="5">
        <f t="shared" si="2"/>
        <v>910.37</v>
      </c>
      <c r="F12" s="34">
        <f t="shared" si="2"/>
        <v>910.37</v>
      </c>
      <c r="G12" s="19"/>
      <c r="H12" s="37">
        <f t="shared" si="3"/>
        <v>5826.14</v>
      </c>
      <c r="I12" s="8">
        <f t="shared" si="4"/>
        <v>546.22199999999998</v>
      </c>
      <c r="J12" s="8">
        <f t="shared" si="5"/>
        <v>910.37</v>
      </c>
      <c r="K12" s="61">
        <f t="shared" si="5"/>
        <v>910.37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5826.14</v>
      </c>
      <c r="D19" s="5">
        <f t="shared" ref="D19:D24" si="7">+I19-(I19*$I$85)</f>
        <v>773.81449999999995</v>
      </c>
      <c r="E19" s="5">
        <f t="shared" ref="E19:F24" si="8">+J19</f>
        <v>910.37</v>
      </c>
      <c r="F19" s="34">
        <f t="shared" si="8"/>
        <v>910.37</v>
      </c>
      <c r="G19" s="19"/>
      <c r="H19" s="37">
        <v>5826.14</v>
      </c>
      <c r="I19" s="8">
        <v>910.37</v>
      </c>
      <c r="J19" s="8">
        <v>910.37</v>
      </c>
      <c r="K19" s="61">
        <v>910.37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5826.14</v>
      </c>
      <c r="D20" s="5">
        <f t="shared" si="7"/>
        <v>773.81449999999995</v>
      </c>
      <c r="E20" s="5">
        <f t="shared" si="8"/>
        <v>910.37</v>
      </c>
      <c r="F20" s="34">
        <f t="shared" si="8"/>
        <v>910.37</v>
      </c>
      <c r="G20" s="19"/>
      <c r="H20" s="37">
        <v>5826.14</v>
      </c>
      <c r="I20" s="8">
        <v>910.37</v>
      </c>
      <c r="J20" s="8">
        <v>910.37</v>
      </c>
      <c r="K20" s="61">
        <v>910.37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5826.14</v>
      </c>
      <c r="D21" s="5">
        <f t="shared" si="7"/>
        <v>773.81449999999995</v>
      </c>
      <c r="E21" s="5">
        <f t="shared" si="8"/>
        <v>910.37</v>
      </c>
      <c r="F21" s="34">
        <f t="shared" si="8"/>
        <v>910.37</v>
      </c>
      <c r="G21" s="19"/>
      <c r="H21" s="37">
        <v>5826.14</v>
      </c>
      <c r="I21" s="8">
        <v>910.37</v>
      </c>
      <c r="J21" s="8">
        <v>910.37</v>
      </c>
      <c r="K21" s="61">
        <v>910.37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5826.14</v>
      </c>
      <c r="D22" s="5">
        <f t="shared" si="7"/>
        <v>773.81449999999995</v>
      </c>
      <c r="E22" s="5">
        <f t="shared" si="8"/>
        <v>910.37</v>
      </c>
      <c r="F22" s="34">
        <f t="shared" si="8"/>
        <v>910.37</v>
      </c>
      <c r="G22" s="19"/>
      <c r="H22" s="37">
        <v>5826.14</v>
      </c>
      <c r="I22" s="8">
        <v>910.37</v>
      </c>
      <c r="J22" s="8">
        <v>910.37</v>
      </c>
      <c r="K22" s="61">
        <v>910.37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8739.2100000000009</v>
      </c>
      <c r="D29" s="5">
        <f t="shared" si="9"/>
        <v>1365.5550000000001</v>
      </c>
      <c r="E29" s="5">
        <f t="shared" si="9"/>
        <v>1365.5550000000001</v>
      </c>
      <c r="F29" s="34">
        <f t="shared" si="9"/>
        <v>1365.5550000000001</v>
      </c>
      <c r="G29" s="19"/>
      <c r="H29" s="37">
        <f t="shared" ref="H29:K34" si="10">+H19+(H19*$J$88)</f>
        <v>9321.8240000000005</v>
      </c>
      <c r="I29" s="8">
        <f t="shared" si="10"/>
        <v>1456.5920000000001</v>
      </c>
      <c r="J29" s="8">
        <f t="shared" si="10"/>
        <v>1456.5920000000001</v>
      </c>
      <c r="K29" s="61">
        <f t="shared" si="10"/>
        <v>1456.5920000000001</v>
      </c>
      <c r="L29" s="14"/>
    </row>
    <row r="30" spans="2:15" ht="20.100000000000001" customHeight="1" x14ac:dyDescent="0.3">
      <c r="B30" s="57" t="s">
        <v>11</v>
      </c>
      <c r="C30" s="5">
        <f t="shared" si="9"/>
        <v>8739.2100000000009</v>
      </c>
      <c r="D30" s="5">
        <f t="shared" si="9"/>
        <v>1365.5550000000001</v>
      </c>
      <c r="E30" s="5">
        <f t="shared" si="9"/>
        <v>1365.5550000000001</v>
      </c>
      <c r="F30" s="34">
        <f t="shared" si="9"/>
        <v>1365.5550000000001</v>
      </c>
      <c r="G30" s="19"/>
      <c r="H30" s="37">
        <f t="shared" si="10"/>
        <v>9321.8240000000005</v>
      </c>
      <c r="I30" s="8">
        <f t="shared" si="10"/>
        <v>1456.5920000000001</v>
      </c>
      <c r="J30" s="8">
        <f t="shared" si="10"/>
        <v>1456.5920000000001</v>
      </c>
      <c r="K30" s="61">
        <f t="shared" si="10"/>
        <v>1456.5920000000001</v>
      </c>
      <c r="L30" s="14"/>
    </row>
    <row r="31" spans="2:15" ht="20.100000000000001" customHeight="1" x14ac:dyDescent="0.3">
      <c r="B31" s="58" t="s">
        <v>12</v>
      </c>
      <c r="C31" s="5">
        <f t="shared" si="9"/>
        <v>8739.2100000000009</v>
      </c>
      <c r="D31" s="5">
        <f t="shared" si="9"/>
        <v>1365.5550000000001</v>
      </c>
      <c r="E31" s="5">
        <f t="shared" si="9"/>
        <v>1365.5550000000001</v>
      </c>
      <c r="F31" s="34">
        <f t="shared" si="9"/>
        <v>1365.5550000000001</v>
      </c>
      <c r="G31" s="19"/>
      <c r="H31" s="37">
        <f t="shared" si="10"/>
        <v>9321.8240000000005</v>
      </c>
      <c r="I31" s="8">
        <f t="shared" si="10"/>
        <v>1456.5920000000001</v>
      </c>
      <c r="J31" s="8">
        <f t="shared" si="10"/>
        <v>1456.5920000000001</v>
      </c>
      <c r="K31" s="61">
        <f t="shared" si="10"/>
        <v>1456.5920000000001</v>
      </c>
      <c r="L31" s="14"/>
    </row>
    <row r="32" spans="2:15" ht="20.100000000000001" customHeight="1" x14ac:dyDescent="0.3">
      <c r="B32" s="58" t="s">
        <v>13</v>
      </c>
      <c r="C32" s="5">
        <f t="shared" si="9"/>
        <v>8739.2100000000009</v>
      </c>
      <c r="D32" s="5">
        <f t="shared" si="9"/>
        <v>1365.5550000000001</v>
      </c>
      <c r="E32" s="5">
        <f t="shared" si="9"/>
        <v>1365.5550000000001</v>
      </c>
      <c r="F32" s="34">
        <f t="shared" si="9"/>
        <v>1365.5550000000001</v>
      </c>
      <c r="G32" s="19"/>
      <c r="H32" s="37">
        <f t="shared" si="10"/>
        <v>9321.8240000000005</v>
      </c>
      <c r="I32" s="8">
        <f t="shared" si="10"/>
        <v>1456.5920000000001</v>
      </c>
      <c r="J32" s="8">
        <f t="shared" si="10"/>
        <v>1456.5920000000001</v>
      </c>
      <c r="K32" s="61">
        <f t="shared" si="10"/>
        <v>1456.5920000000001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110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7573.982</v>
      </c>
      <c r="D39" s="5">
        <f>+I19+(I19*$J$89)</f>
        <v>1183.481</v>
      </c>
      <c r="E39" s="5">
        <f>+E19+(E19*$J$89)</f>
        <v>1183.481</v>
      </c>
      <c r="F39" s="34">
        <f>+F19+(F19*$J$89)</f>
        <v>1183.481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7573.982</v>
      </c>
      <c r="D40" s="5">
        <f t="shared" si="11"/>
        <v>1183.481</v>
      </c>
      <c r="E40" s="5">
        <f t="shared" ref="E40:F40" si="12">+E20+(E20*$J$89)</f>
        <v>1183.481</v>
      </c>
      <c r="F40" s="34">
        <f t="shared" si="12"/>
        <v>1183.481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7573.982</v>
      </c>
      <c r="D41" s="5">
        <f t="shared" si="13"/>
        <v>1183.481</v>
      </c>
      <c r="E41" s="5">
        <f t="shared" ref="E41:F41" si="14">+E21+(E21*$J$89)</f>
        <v>1183.481</v>
      </c>
      <c r="F41" s="34">
        <f t="shared" si="14"/>
        <v>1183.481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7573.982</v>
      </c>
      <c r="D42" s="5">
        <f t="shared" si="15"/>
        <v>1183.481</v>
      </c>
      <c r="E42" s="5">
        <f t="shared" ref="E42:F42" si="16">+E22+(E22*$J$89)</f>
        <v>1183.481</v>
      </c>
      <c r="F42" s="34">
        <f t="shared" si="16"/>
        <v>1183.481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3342.31</v>
      </c>
      <c r="D53" s="5">
        <f t="shared" ref="D53:D58" si="22">+I63-(I63*$J$83)</f>
        <v>254.90700000000004</v>
      </c>
      <c r="E53" s="5">
        <f t="shared" ref="E53:F58" si="23">+J63</f>
        <v>849.69</v>
      </c>
      <c r="F53" s="34">
        <f t="shared" si="23"/>
        <v>849.69</v>
      </c>
      <c r="G53" s="20"/>
      <c r="H53" s="37">
        <f t="shared" ref="H53:H58" si="24">+H63</f>
        <v>3342.31</v>
      </c>
      <c r="I53" s="8">
        <f t="shared" ref="I53:I58" si="25">+I63-(I63*$J$84)</f>
        <v>509.81400000000002</v>
      </c>
      <c r="J53" s="8">
        <f t="shared" ref="J53:K58" si="26">+J63</f>
        <v>849.69</v>
      </c>
      <c r="K53" s="61">
        <f t="shared" si="26"/>
        <v>849.69</v>
      </c>
      <c r="L53" s="14"/>
    </row>
    <row r="54" spans="1:15" ht="20.100000000000001" customHeight="1" x14ac:dyDescent="0.3">
      <c r="B54" s="57" t="s">
        <v>11</v>
      </c>
      <c r="C54" s="5">
        <f t="shared" si="21"/>
        <v>3342.31</v>
      </c>
      <c r="D54" s="5">
        <f t="shared" si="22"/>
        <v>254.90700000000004</v>
      </c>
      <c r="E54" s="5">
        <f t="shared" si="23"/>
        <v>849.69</v>
      </c>
      <c r="F54" s="34">
        <f t="shared" si="23"/>
        <v>849.69</v>
      </c>
      <c r="G54" s="20"/>
      <c r="H54" s="37">
        <f t="shared" si="24"/>
        <v>3342.31</v>
      </c>
      <c r="I54" s="8">
        <f t="shared" si="25"/>
        <v>509.81400000000002</v>
      </c>
      <c r="J54" s="8">
        <f t="shared" si="26"/>
        <v>849.69</v>
      </c>
      <c r="K54" s="61">
        <f t="shared" si="26"/>
        <v>849.69</v>
      </c>
      <c r="L54" s="14"/>
    </row>
    <row r="55" spans="1:15" ht="20.100000000000001" customHeight="1" x14ac:dyDescent="0.3">
      <c r="B55" s="58" t="s">
        <v>12</v>
      </c>
      <c r="C55" s="5">
        <f t="shared" si="21"/>
        <v>3342.31</v>
      </c>
      <c r="D55" s="5">
        <f t="shared" si="22"/>
        <v>254.90700000000004</v>
      </c>
      <c r="E55" s="5">
        <f t="shared" si="23"/>
        <v>849.69</v>
      </c>
      <c r="F55" s="34">
        <f t="shared" si="23"/>
        <v>849.69</v>
      </c>
      <c r="G55" s="20"/>
      <c r="H55" s="37">
        <f t="shared" si="24"/>
        <v>3342.31</v>
      </c>
      <c r="I55" s="8">
        <f t="shared" si="25"/>
        <v>509.81400000000002</v>
      </c>
      <c r="J55" s="8">
        <f t="shared" si="26"/>
        <v>849.69</v>
      </c>
      <c r="K55" s="61">
        <f t="shared" si="26"/>
        <v>849.69</v>
      </c>
      <c r="L55" s="14"/>
    </row>
    <row r="56" spans="1:15" ht="20.100000000000001" customHeight="1" x14ac:dyDescent="0.3">
      <c r="B56" s="58" t="s">
        <v>13</v>
      </c>
      <c r="C56" s="5">
        <f t="shared" si="21"/>
        <v>3342.31</v>
      </c>
      <c r="D56" s="5">
        <f t="shared" si="22"/>
        <v>254.90700000000004</v>
      </c>
      <c r="E56" s="5">
        <f t="shared" si="23"/>
        <v>849.69</v>
      </c>
      <c r="F56" s="34">
        <f t="shared" si="23"/>
        <v>849.69</v>
      </c>
      <c r="G56" s="20"/>
      <c r="H56" s="37">
        <f t="shared" si="24"/>
        <v>3342.31</v>
      </c>
      <c r="I56" s="8">
        <f t="shared" si="25"/>
        <v>509.81400000000002</v>
      </c>
      <c r="J56" s="8">
        <f t="shared" si="26"/>
        <v>849.69</v>
      </c>
      <c r="K56" s="61">
        <f t="shared" si="26"/>
        <v>849.69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3342.31</v>
      </c>
      <c r="D63" s="5">
        <f t="shared" ref="D63:D68" si="28">+I63-(I63*$J$85)</f>
        <v>722.23650000000009</v>
      </c>
      <c r="E63" s="5">
        <f t="shared" ref="E63:F68" si="29">+J63</f>
        <v>849.69</v>
      </c>
      <c r="F63" s="34">
        <f t="shared" si="29"/>
        <v>849.69</v>
      </c>
      <c r="G63" s="20"/>
      <c r="H63" s="37">
        <v>3342.31</v>
      </c>
      <c r="I63" s="8">
        <v>849.69</v>
      </c>
      <c r="J63" s="8">
        <v>849.69</v>
      </c>
      <c r="K63" s="61">
        <v>849.69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3342.31</v>
      </c>
      <c r="D64" s="5">
        <f t="shared" si="28"/>
        <v>722.23650000000009</v>
      </c>
      <c r="E64" s="5">
        <f t="shared" si="29"/>
        <v>849.69</v>
      </c>
      <c r="F64" s="34">
        <f t="shared" si="29"/>
        <v>849.69</v>
      </c>
      <c r="G64" s="20"/>
      <c r="H64" s="37">
        <v>3342.31</v>
      </c>
      <c r="I64" s="8">
        <v>849.69</v>
      </c>
      <c r="J64" s="8">
        <v>849.69</v>
      </c>
      <c r="K64" s="61">
        <v>849.69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3342.31</v>
      </c>
      <c r="D65" s="5">
        <f t="shared" si="28"/>
        <v>722.23650000000009</v>
      </c>
      <c r="E65" s="5">
        <f t="shared" si="29"/>
        <v>849.69</v>
      </c>
      <c r="F65" s="34">
        <f t="shared" si="29"/>
        <v>849.69</v>
      </c>
      <c r="G65" s="20"/>
      <c r="H65" s="37">
        <v>3342.31</v>
      </c>
      <c r="I65" s="8">
        <v>849.69</v>
      </c>
      <c r="J65" s="8">
        <v>849.69</v>
      </c>
      <c r="K65" s="61">
        <v>849.69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3342.31</v>
      </c>
      <c r="D66" s="5">
        <f t="shared" si="28"/>
        <v>722.23650000000009</v>
      </c>
      <c r="E66" s="5">
        <f t="shared" si="29"/>
        <v>849.69</v>
      </c>
      <c r="F66" s="34">
        <f t="shared" si="29"/>
        <v>849.69</v>
      </c>
      <c r="G66" s="20"/>
      <c r="H66" s="37">
        <v>3342.31</v>
      </c>
      <c r="I66" s="8">
        <v>849.69</v>
      </c>
      <c r="J66" s="8">
        <v>849.69</v>
      </c>
      <c r="K66" s="61">
        <v>849.69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5013.4650000000001</v>
      </c>
      <c r="D73" s="5">
        <f t="shared" si="30"/>
        <v>1274.5350000000001</v>
      </c>
      <c r="E73" s="5">
        <f t="shared" si="30"/>
        <v>1274.5350000000001</v>
      </c>
      <c r="F73" s="34">
        <f t="shared" si="30"/>
        <v>1274.5350000000001</v>
      </c>
      <c r="G73" s="20"/>
      <c r="H73" s="37">
        <f t="shared" ref="H73:K78" si="31">+H63+(H63*$J$88)</f>
        <v>5347.6959999999999</v>
      </c>
      <c r="I73" s="8">
        <f t="shared" si="31"/>
        <v>1359.5040000000001</v>
      </c>
      <c r="J73" s="8">
        <f t="shared" si="31"/>
        <v>1359.5040000000001</v>
      </c>
      <c r="K73" s="61">
        <f t="shared" si="31"/>
        <v>1359.5040000000001</v>
      </c>
      <c r="L73" s="14"/>
    </row>
    <row r="74" spans="1:15" ht="20.100000000000001" customHeight="1" x14ac:dyDescent="0.3">
      <c r="B74" s="57" t="s">
        <v>11</v>
      </c>
      <c r="C74" s="5">
        <f t="shared" si="30"/>
        <v>5013.4650000000001</v>
      </c>
      <c r="D74" s="5">
        <f t="shared" si="30"/>
        <v>1274.5350000000001</v>
      </c>
      <c r="E74" s="5">
        <f t="shared" si="30"/>
        <v>1274.5350000000001</v>
      </c>
      <c r="F74" s="34">
        <f t="shared" si="30"/>
        <v>1274.5350000000001</v>
      </c>
      <c r="G74" s="20"/>
      <c r="H74" s="37">
        <f t="shared" si="31"/>
        <v>5347.6959999999999</v>
      </c>
      <c r="I74" s="8">
        <f t="shared" si="31"/>
        <v>1359.5040000000001</v>
      </c>
      <c r="J74" s="8">
        <f t="shared" si="31"/>
        <v>1359.5040000000001</v>
      </c>
      <c r="K74" s="61">
        <f t="shared" si="31"/>
        <v>1359.5040000000001</v>
      </c>
      <c r="L74" s="14"/>
    </row>
    <row r="75" spans="1:15" ht="20.100000000000001" customHeight="1" x14ac:dyDescent="0.3">
      <c r="B75" s="58" t="s">
        <v>12</v>
      </c>
      <c r="C75" s="5">
        <f t="shared" si="30"/>
        <v>5013.4650000000001</v>
      </c>
      <c r="D75" s="5">
        <f t="shared" si="30"/>
        <v>1274.5350000000001</v>
      </c>
      <c r="E75" s="5">
        <f t="shared" si="30"/>
        <v>1274.5350000000001</v>
      </c>
      <c r="F75" s="34">
        <f t="shared" si="30"/>
        <v>1274.5350000000001</v>
      </c>
      <c r="G75" s="20"/>
      <c r="H75" s="37">
        <f t="shared" si="31"/>
        <v>5347.6959999999999</v>
      </c>
      <c r="I75" s="8">
        <f t="shared" si="31"/>
        <v>1359.5040000000001</v>
      </c>
      <c r="J75" s="8">
        <f t="shared" si="31"/>
        <v>1359.5040000000001</v>
      </c>
      <c r="K75" s="61">
        <f t="shared" si="31"/>
        <v>1359.5040000000001</v>
      </c>
      <c r="L75" s="14"/>
    </row>
    <row r="76" spans="1:15" ht="20.100000000000001" customHeight="1" x14ac:dyDescent="0.3">
      <c r="B76" s="58" t="s">
        <v>13</v>
      </c>
      <c r="C76" s="5">
        <f t="shared" si="30"/>
        <v>5013.4650000000001</v>
      </c>
      <c r="D76" s="5">
        <f t="shared" si="30"/>
        <v>1274.5350000000001</v>
      </c>
      <c r="E76" s="5">
        <f t="shared" si="30"/>
        <v>1274.5350000000001</v>
      </c>
      <c r="F76" s="34">
        <f t="shared" si="30"/>
        <v>1274.5350000000001</v>
      </c>
      <c r="G76" s="20"/>
      <c r="H76" s="37">
        <f t="shared" si="31"/>
        <v>5347.6959999999999</v>
      </c>
      <c r="I76" s="8">
        <f t="shared" si="31"/>
        <v>1359.5040000000001</v>
      </c>
      <c r="J76" s="8">
        <f t="shared" si="31"/>
        <v>1359.5040000000001</v>
      </c>
      <c r="K76" s="61">
        <f t="shared" si="31"/>
        <v>1359.5040000000001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109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4345.0029999999997</v>
      </c>
      <c r="D83" s="5">
        <f t="shared" si="32"/>
        <v>1104.597</v>
      </c>
      <c r="E83" s="5">
        <f t="shared" si="32"/>
        <v>1104.597</v>
      </c>
      <c r="F83" s="34">
        <f t="shared" si="32"/>
        <v>1104.597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4345.0029999999997</v>
      </c>
      <c r="D84" s="5">
        <f t="shared" si="32"/>
        <v>1104.597</v>
      </c>
      <c r="E84" s="5">
        <f t="shared" si="32"/>
        <v>1104.597</v>
      </c>
      <c r="F84" s="34">
        <f t="shared" si="32"/>
        <v>1104.597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4345.0029999999997</v>
      </c>
      <c r="D85" s="5">
        <f t="shared" si="32"/>
        <v>1104.597</v>
      </c>
      <c r="E85" s="5">
        <f t="shared" si="32"/>
        <v>1104.597</v>
      </c>
      <c r="F85" s="34">
        <f t="shared" si="32"/>
        <v>1104.597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4345.0029999999997</v>
      </c>
      <c r="D86" s="5">
        <f t="shared" si="32"/>
        <v>1104.597</v>
      </c>
      <c r="E86" s="5">
        <f t="shared" si="32"/>
        <v>1104.597</v>
      </c>
      <c r="F86" s="34">
        <f t="shared" si="32"/>
        <v>1104.597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25.74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82.43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D9:J14 D19:D24 B53:K62 B67:K67 B63:G63 B64:G66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FEDF-4CA9-45CE-9D80-13FA0AD07055}">
  <sheetPr>
    <tabColor rgb="FF0070C0"/>
    <pageSetUpPr fitToPage="1"/>
  </sheetPr>
  <dimension ref="A1:P95"/>
  <sheetViews>
    <sheetView showGridLines="0" topLeftCell="A73" zoomScale="83" zoomScaleNormal="83" workbookViewId="0">
      <selection activeCell="B36" sqref="B36:F44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112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54</v>
      </c>
      <c r="E8" s="110" t="s">
        <v>55</v>
      </c>
      <c r="F8" s="111" t="s">
        <v>56</v>
      </c>
      <c r="G8" s="43"/>
      <c r="H8" s="145"/>
      <c r="I8" s="110" t="s">
        <v>54</v>
      </c>
      <c r="J8" s="110" t="s">
        <v>55</v>
      </c>
      <c r="K8" s="112" t="s">
        <v>56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7201.77</v>
      </c>
      <c r="D9" s="5">
        <f t="shared" ref="D9:D14" si="1">+I19-(I19*$I$83)</f>
        <v>560.90100000000007</v>
      </c>
      <c r="E9" s="5">
        <f t="shared" ref="E9:F14" si="2">+J19</f>
        <v>1869.6699999999998</v>
      </c>
      <c r="F9" s="34">
        <f t="shared" si="2"/>
        <v>1869.6699999999998</v>
      </c>
      <c r="G9" s="19"/>
      <c r="H9" s="37">
        <f t="shared" ref="H9:H14" si="3">+H19</f>
        <v>7201.77</v>
      </c>
      <c r="I9" s="8">
        <f t="shared" ref="I9:I14" si="4">+I19-(I19*$I$84)</f>
        <v>1121.8019999999999</v>
      </c>
      <c r="J9" s="8">
        <f t="shared" ref="J9:K14" si="5">+J19</f>
        <v>1869.6699999999998</v>
      </c>
      <c r="K9" s="61">
        <f t="shared" si="5"/>
        <v>1869.6699999999998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7201.77</v>
      </c>
      <c r="D10" s="5">
        <f t="shared" si="1"/>
        <v>560.90100000000007</v>
      </c>
      <c r="E10" s="5">
        <f t="shared" si="2"/>
        <v>1869.6699999999998</v>
      </c>
      <c r="F10" s="34">
        <f t="shared" si="2"/>
        <v>1869.6699999999998</v>
      </c>
      <c r="G10" s="19"/>
      <c r="H10" s="37">
        <f t="shared" si="3"/>
        <v>7201.77</v>
      </c>
      <c r="I10" s="8">
        <f t="shared" si="4"/>
        <v>1121.8019999999999</v>
      </c>
      <c r="J10" s="8">
        <f t="shared" si="5"/>
        <v>1869.6699999999998</v>
      </c>
      <c r="K10" s="61">
        <f t="shared" si="5"/>
        <v>1869.6699999999998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7201.77</v>
      </c>
      <c r="D11" s="5">
        <f t="shared" si="1"/>
        <v>560.90100000000007</v>
      </c>
      <c r="E11" s="5">
        <f t="shared" si="2"/>
        <v>1869.6699999999998</v>
      </c>
      <c r="F11" s="34">
        <f t="shared" si="2"/>
        <v>1869.6699999999998</v>
      </c>
      <c r="G11" s="19"/>
      <c r="H11" s="37">
        <f t="shared" si="3"/>
        <v>7201.77</v>
      </c>
      <c r="I11" s="8">
        <f t="shared" si="4"/>
        <v>1121.8019999999999</v>
      </c>
      <c r="J11" s="8">
        <f t="shared" si="5"/>
        <v>1869.6699999999998</v>
      </c>
      <c r="K11" s="61">
        <f t="shared" si="5"/>
        <v>1869.6699999999998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7201.77</v>
      </c>
      <c r="D12" s="5">
        <f t="shared" si="1"/>
        <v>560.90100000000007</v>
      </c>
      <c r="E12" s="5">
        <f t="shared" si="2"/>
        <v>1869.6699999999998</v>
      </c>
      <c r="F12" s="34">
        <f t="shared" si="2"/>
        <v>1869.6699999999998</v>
      </c>
      <c r="G12" s="19"/>
      <c r="H12" s="37">
        <f t="shared" si="3"/>
        <v>7201.77</v>
      </c>
      <c r="I12" s="8">
        <f t="shared" si="4"/>
        <v>1121.8019999999999</v>
      </c>
      <c r="J12" s="8">
        <f t="shared" si="5"/>
        <v>1869.6699999999998</v>
      </c>
      <c r="K12" s="61">
        <f t="shared" si="5"/>
        <v>1869.6699999999998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54</v>
      </c>
      <c r="E18" s="110" t="s">
        <v>55</v>
      </c>
      <c r="F18" s="111" t="s">
        <v>56</v>
      </c>
      <c r="G18" s="28"/>
      <c r="H18" s="145"/>
      <c r="I18" s="110" t="s">
        <v>54</v>
      </c>
      <c r="J18" s="110" t="s">
        <v>55</v>
      </c>
      <c r="K18" s="112" t="s">
        <v>56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7201.77</v>
      </c>
      <c r="D19" s="5">
        <f t="shared" ref="D19:D24" si="7">+I19-(I19*$I$85)</f>
        <v>1589.2194999999999</v>
      </c>
      <c r="E19" s="5">
        <f t="shared" ref="E19:F24" si="8">+J19</f>
        <v>1869.6699999999998</v>
      </c>
      <c r="F19" s="34">
        <f t="shared" si="8"/>
        <v>1869.6699999999998</v>
      </c>
      <c r="G19" s="19"/>
      <c r="H19" s="37">
        <v>7201.77</v>
      </c>
      <c r="I19" s="8">
        <v>1869.6699999999998</v>
      </c>
      <c r="J19" s="8">
        <v>1869.6699999999998</v>
      </c>
      <c r="K19" s="61">
        <v>1869.6699999999998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7201.77</v>
      </c>
      <c r="D20" s="5">
        <f t="shared" si="7"/>
        <v>1589.2194999999999</v>
      </c>
      <c r="E20" s="5">
        <f t="shared" si="8"/>
        <v>1869.6699999999998</v>
      </c>
      <c r="F20" s="34">
        <f t="shared" si="8"/>
        <v>1869.6699999999998</v>
      </c>
      <c r="G20" s="19"/>
      <c r="H20" s="37">
        <v>7201.77</v>
      </c>
      <c r="I20" s="8">
        <v>1869.6699999999998</v>
      </c>
      <c r="J20" s="8">
        <v>1869.6699999999998</v>
      </c>
      <c r="K20" s="61">
        <v>1869.6699999999998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7201.77</v>
      </c>
      <c r="D21" s="5">
        <f t="shared" si="7"/>
        <v>1589.2194999999999</v>
      </c>
      <c r="E21" s="5">
        <f t="shared" si="8"/>
        <v>1869.6699999999998</v>
      </c>
      <c r="F21" s="34">
        <f t="shared" si="8"/>
        <v>1869.6699999999998</v>
      </c>
      <c r="G21" s="19"/>
      <c r="H21" s="37">
        <v>7201.77</v>
      </c>
      <c r="I21" s="8">
        <v>1869.6699999999998</v>
      </c>
      <c r="J21" s="8">
        <v>1869.6699999999998</v>
      </c>
      <c r="K21" s="61">
        <v>1869.6699999999998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7201.77</v>
      </c>
      <c r="D22" s="5">
        <f t="shared" si="7"/>
        <v>1589.2194999999999</v>
      </c>
      <c r="E22" s="5">
        <f t="shared" si="8"/>
        <v>1869.6699999999998</v>
      </c>
      <c r="F22" s="34">
        <f t="shared" si="8"/>
        <v>1869.6699999999998</v>
      </c>
      <c r="G22" s="19"/>
      <c r="H22" s="37">
        <v>7201.77</v>
      </c>
      <c r="I22" s="8">
        <v>1869.6699999999998</v>
      </c>
      <c r="J22" s="8">
        <v>1869.6699999999998</v>
      </c>
      <c r="K22" s="61">
        <v>1869.6699999999998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54</v>
      </c>
      <c r="E28" s="110" t="s">
        <v>55</v>
      </c>
      <c r="F28" s="111" t="s">
        <v>56</v>
      </c>
      <c r="G28" s="28"/>
      <c r="H28" s="145"/>
      <c r="I28" s="110" t="s">
        <v>54</v>
      </c>
      <c r="J28" s="110" t="s">
        <v>55</v>
      </c>
      <c r="K28" s="112" t="s">
        <v>56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10802.655000000001</v>
      </c>
      <c r="D29" s="5">
        <f t="shared" si="9"/>
        <v>2804.5049999999997</v>
      </c>
      <c r="E29" s="5">
        <f t="shared" si="9"/>
        <v>2804.5049999999997</v>
      </c>
      <c r="F29" s="34">
        <f t="shared" si="9"/>
        <v>2804.5049999999997</v>
      </c>
      <c r="G29" s="19"/>
      <c r="H29" s="37">
        <f t="shared" ref="H29:K34" si="10">+H19+(H19*$J$88)</f>
        <v>11522.832</v>
      </c>
      <c r="I29" s="8">
        <f t="shared" si="10"/>
        <v>2991.4719999999998</v>
      </c>
      <c r="J29" s="8">
        <f t="shared" si="10"/>
        <v>2991.4719999999998</v>
      </c>
      <c r="K29" s="61">
        <f t="shared" si="10"/>
        <v>2991.4719999999998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10802.655000000001</v>
      </c>
      <c r="D30" s="5">
        <f t="shared" si="9"/>
        <v>2804.5049999999997</v>
      </c>
      <c r="E30" s="5">
        <f t="shared" si="9"/>
        <v>2804.5049999999997</v>
      </c>
      <c r="F30" s="34">
        <f t="shared" si="9"/>
        <v>2804.5049999999997</v>
      </c>
      <c r="G30" s="19"/>
      <c r="H30" s="37">
        <f t="shared" si="10"/>
        <v>11522.832</v>
      </c>
      <c r="I30" s="8">
        <f t="shared" si="10"/>
        <v>2991.4719999999998</v>
      </c>
      <c r="J30" s="8">
        <f t="shared" si="10"/>
        <v>2991.4719999999998</v>
      </c>
      <c r="K30" s="61">
        <f t="shared" si="10"/>
        <v>2991.4719999999998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10802.655000000001</v>
      </c>
      <c r="D31" s="5">
        <f t="shared" si="9"/>
        <v>2804.5049999999997</v>
      </c>
      <c r="E31" s="5">
        <f t="shared" si="9"/>
        <v>2804.5049999999997</v>
      </c>
      <c r="F31" s="34">
        <f t="shared" si="9"/>
        <v>2804.5049999999997</v>
      </c>
      <c r="G31" s="19"/>
      <c r="H31" s="37">
        <f t="shared" si="10"/>
        <v>11522.832</v>
      </c>
      <c r="I31" s="8">
        <f t="shared" si="10"/>
        <v>2991.4719999999998</v>
      </c>
      <c r="J31" s="8">
        <f t="shared" si="10"/>
        <v>2991.4719999999998</v>
      </c>
      <c r="K31" s="61">
        <f t="shared" si="10"/>
        <v>2991.4719999999998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10802.655000000001</v>
      </c>
      <c r="D32" s="5">
        <f t="shared" si="9"/>
        <v>2804.5049999999997</v>
      </c>
      <c r="E32" s="5">
        <f t="shared" si="9"/>
        <v>2804.5049999999997</v>
      </c>
      <c r="F32" s="34">
        <f t="shared" si="9"/>
        <v>2804.5049999999997</v>
      </c>
      <c r="G32" s="19"/>
      <c r="H32" s="37">
        <f t="shared" si="10"/>
        <v>11522.832</v>
      </c>
      <c r="I32" s="8">
        <f t="shared" si="10"/>
        <v>2991.4719999999998</v>
      </c>
      <c r="J32" s="8">
        <f t="shared" si="10"/>
        <v>2991.4719999999998</v>
      </c>
      <c r="K32" s="61">
        <f t="shared" si="10"/>
        <v>2991.4719999999998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113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54</v>
      </c>
      <c r="E38" s="110" t="s">
        <v>55</v>
      </c>
      <c r="F38" s="116" t="s">
        <v>56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9362.3009999999995</v>
      </c>
      <c r="D39" s="5">
        <f>+I19+(I19*$J$89)</f>
        <v>2430.5709999999999</v>
      </c>
      <c r="E39" s="5">
        <f>+E19+(E19*$J$89)</f>
        <v>2430.5709999999999</v>
      </c>
      <c r="F39" s="34">
        <f>+F19+(F19*$J$89)</f>
        <v>2430.5709999999999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9362.3009999999995</v>
      </c>
      <c r="D40" s="5">
        <f t="shared" si="11"/>
        <v>2430.5709999999999</v>
      </c>
      <c r="E40" s="5">
        <f t="shared" ref="E40:F40" si="12">+E20+(E20*$J$89)</f>
        <v>2430.5709999999999</v>
      </c>
      <c r="F40" s="34">
        <f t="shared" si="12"/>
        <v>2430.5709999999999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9362.3009999999995</v>
      </c>
      <c r="D41" s="5">
        <f t="shared" si="13"/>
        <v>2430.5709999999999</v>
      </c>
      <c r="E41" s="5">
        <f t="shared" ref="E41:F41" si="14">+E21+(E21*$J$89)</f>
        <v>2430.5709999999999</v>
      </c>
      <c r="F41" s="34">
        <f t="shared" si="14"/>
        <v>2430.5709999999999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9362.3009999999995</v>
      </c>
      <c r="D42" s="5">
        <f t="shared" si="15"/>
        <v>2430.5709999999999</v>
      </c>
      <c r="E42" s="5">
        <f t="shared" ref="E42:F42" si="16">+E22+(E22*$J$89)</f>
        <v>2430.5709999999999</v>
      </c>
      <c r="F42" s="34">
        <f t="shared" si="16"/>
        <v>2430.5709999999999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54</v>
      </c>
      <c r="E52" s="110" t="s">
        <v>55</v>
      </c>
      <c r="F52" s="111" t="s">
        <v>56</v>
      </c>
      <c r="G52" s="48"/>
      <c r="H52" s="145"/>
      <c r="I52" s="110" t="s">
        <v>54</v>
      </c>
      <c r="J52" s="110" t="s">
        <v>55</v>
      </c>
      <c r="K52" s="112" t="s">
        <v>56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3716.15</v>
      </c>
      <c r="D53" s="5">
        <f t="shared" ref="D53:D58" si="22">+I63-(I63*$J$83)</f>
        <v>745.80899999999997</v>
      </c>
      <c r="E53" s="5">
        <f t="shared" ref="E53:F58" si="23">+J63</f>
        <v>2486.0299999999997</v>
      </c>
      <c r="F53" s="34">
        <f t="shared" si="23"/>
        <v>2486.0299999999997</v>
      </c>
      <c r="G53" s="20"/>
      <c r="H53" s="37">
        <f t="shared" ref="H53:H58" si="24">+H63</f>
        <v>3716.15</v>
      </c>
      <c r="I53" s="8">
        <f t="shared" ref="I53:I58" si="25">+I63-(I63*$J$84)</f>
        <v>1491.6179999999999</v>
      </c>
      <c r="J53" s="8">
        <f t="shared" ref="J53:K58" si="26">+J63</f>
        <v>2486.0299999999997</v>
      </c>
      <c r="K53" s="61">
        <f t="shared" si="26"/>
        <v>2486.0299999999997</v>
      </c>
      <c r="L53" s="14"/>
    </row>
    <row r="54" spans="1:15" ht="20.100000000000001" customHeight="1" x14ac:dyDescent="0.3">
      <c r="B54" s="57" t="s">
        <v>11</v>
      </c>
      <c r="C54" s="5">
        <f t="shared" si="21"/>
        <v>3716.15</v>
      </c>
      <c r="D54" s="5">
        <f t="shared" si="22"/>
        <v>745.80899999999997</v>
      </c>
      <c r="E54" s="5">
        <f t="shared" si="23"/>
        <v>2486.0299999999997</v>
      </c>
      <c r="F54" s="34">
        <f t="shared" si="23"/>
        <v>2486.0299999999997</v>
      </c>
      <c r="G54" s="20"/>
      <c r="H54" s="37">
        <f t="shared" si="24"/>
        <v>3716.15</v>
      </c>
      <c r="I54" s="8">
        <f t="shared" si="25"/>
        <v>1491.6179999999999</v>
      </c>
      <c r="J54" s="8">
        <f t="shared" si="26"/>
        <v>2486.0299999999997</v>
      </c>
      <c r="K54" s="61">
        <f t="shared" si="26"/>
        <v>2486.0299999999997</v>
      </c>
      <c r="L54" s="14"/>
    </row>
    <row r="55" spans="1:15" ht="20.100000000000001" customHeight="1" x14ac:dyDescent="0.3">
      <c r="B55" s="58" t="s">
        <v>12</v>
      </c>
      <c r="C55" s="5">
        <f t="shared" si="21"/>
        <v>3716.15</v>
      </c>
      <c r="D55" s="5">
        <f t="shared" si="22"/>
        <v>745.80899999999997</v>
      </c>
      <c r="E55" s="5">
        <f t="shared" si="23"/>
        <v>2486.0299999999997</v>
      </c>
      <c r="F55" s="34">
        <f t="shared" si="23"/>
        <v>2486.0299999999997</v>
      </c>
      <c r="G55" s="20"/>
      <c r="H55" s="37">
        <f t="shared" si="24"/>
        <v>3716.15</v>
      </c>
      <c r="I55" s="8">
        <f t="shared" si="25"/>
        <v>1491.6179999999999</v>
      </c>
      <c r="J55" s="8">
        <f t="shared" si="26"/>
        <v>2486.0299999999997</v>
      </c>
      <c r="K55" s="61">
        <f t="shared" si="26"/>
        <v>2486.0299999999997</v>
      </c>
      <c r="L55" s="14"/>
    </row>
    <row r="56" spans="1:15" ht="20.100000000000001" customHeight="1" x14ac:dyDescent="0.3">
      <c r="B56" s="58" t="s">
        <v>13</v>
      </c>
      <c r="C56" s="5">
        <f t="shared" si="21"/>
        <v>3716.15</v>
      </c>
      <c r="D56" s="5">
        <f t="shared" si="22"/>
        <v>745.80899999999997</v>
      </c>
      <c r="E56" s="5">
        <f t="shared" si="23"/>
        <v>2486.0299999999997</v>
      </c>
      <c r="F56" s="34">
        <f t="shared" si="23"/>
        <v>2486.0299999999997</v>
      </c>
      <c r="G56" s="20"/>
      <c r="H56" s="37">
        <f t="shared" si="24"/>
        <v>3716.15</v>
      </c>
      <c r="I56" s="8">
        <f t="shared" si="25"/>
        <v>1491.6179999999999</v>
      </c>
      <c r="J56" s="8">
        <f t="shared" si="26"/>
        <v>2486.0299999999997</v>
      </c>
      <c r="K56" s="61">
        <f t="shared" si="26"/>
        <v>2486.0299999999997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54</v>
      </c>
      <c r="E62" s="110" t="s">
        <v>55</v>
      </c>
      <c r="F62" s="111" t="s">
        <v>56</v>
      </c>
      <c r="G62" s="48"/>
      <c r="H62" s="145"/>
      <c r="I62" s="110" t="s">
        <v>54</v>
      </c>
      <c r="J62" s="110" t="s">
        <v>55</v>
      </c>
      <c r="K62" s="112" t="s">
        <v>56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3716.15</v>
      </c>
      <c r="D63" s="5">
        <f t="shared" ref="D63:D68" si="28">+I63-(I63*$J$85)</f>
        <v>2113.1254999999996</v>
      </c>
      <c r="E63" s="5">
        <f t="shared" ref="E63:F68" si="29">+J63</f>
        <v>2486.0299999999997</v>
      </c>
      <c r="F63" s="34">
        <f t="shared" si="29"/>
        <v>2486.0299999999997</v>
      </c>
      <c r="G63" s="20"/>
      <c r="H63" s="37">
        <v>3716.15</v>
      </c>
      <c r="I63" s="8">
        <v>2486.0299999999997</v>
      </c>
      <c r="J63" s="8">
        <v>2486.0299999999997</v>
      </c>
      <c r="K63" s="61">
        <v>2486.0299999999997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3716.15</v>
      </c>
      <c r="D64" s="5">
        <f t="shared" si="28"/>
        <v>2113.1254999999996</v>
      </c>
      <c r="E64" s="5">
        <f t="shared" si="29"/>
        <v>2486.0299999999997</v>
      </c>
      <c r="F64" s="34">
        <f t="shared" si="29"/>
        <v>2486.0299999999997</v>
      </c>
      <c r="G64" s="20"/>
      <c r="H64" s="37">
        <v>3716.15</v>
      </c>
      <c r="I64" s="8">
        <v>2486.0299999999997</v>
      </c>
      <c r="J64" s="8">
        <v>2486.0299999999997</v>
      </c>
      <c r="K64" s="61">
        <v>2486.0299999999997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3716.15</v>
      </c>
      <c r="D65" s="5">
        <f t="shared" si="28"/>
        <v>2113.1254999999996</v>
      </c>
      <c r="E65" s="5">
        <f t="shared" si="29"/>
        <v>2486.0299999999997</v>
      </c>
      <c r="F65" s="34">
        <f t="shared" si="29"/>
        <v>2486.0299999999997</v>
      </c>
      <c r="G65" s="20"/>
      <c r="H65" s="37">
        <v>3716.15</v>
      </c>
      <c r="I65" s="8">
        <v>2486.0299999999997</v>
      </c>
      <c r="J65" s="8">
        <v>2486.0299999999997</v>
      </c>
      <c r="K65" s="61">
        <v>2486.0299999999997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3716.15</v>
      </c>
      <c r="D66" s="5">
        <f t="shared" si="28"/>
        <v>2113.1254999999996</v>
      </c>
      <c r="E66" s="5">
        <f t="shared" si="29"/>
        <v>2486.0299999999997</v>
      </c>
      <c r="F66" s="34">
        <f t="shared" si="29"/>
        <v>2486.0299999999997</v>
      </c>
      <c r="G66" s="20"/>
      <c r="H66" s="37">
        <v>3716.15</v>
      </c>
      <c r="I66" s="8">
        <v>2486.0299999999997</v>
      </c>
      <c r="J66" s="8">
        <v>2486.0299999999997</v>
      </c>
      <c r="K66" s="61">
        <v>2486.0299999999997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54</v>
      </c>
      <c r="E72" s="110" t="s">
        <v>55</v>
      </c>
      <c r="F72" s="111" t="s">
        <v>56</v>
      </c>
      <c r="G72" s="51"/>
      <c r="H72" s="145"/>
      <c r="I72" s="110" t="s">
        <v>54</v>
      </c>
      <c r="J72" s="110" t="s">
        <v>55</v>
      </c>
      <c r="K72" s="112" t="s">
        <v>56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5574.2250000000004</v>
      </c>
      <c r="D73" s="5">
        <f t="shared" si="30"/>
        <v>3729.0449999999996</v>
      </c>
      <c r="E73" s="5">
        <f t="shared" si="30"/>
        <v>3729.0449999999996</v>
      </c>
      <c r="F73" s="34">
        <f t="shared" si="30"/>
        <v>3729.0449999999996</v>
      </c>
      <c r="G73" s="20"/>
      <c r="H73" s="37">
        <f t="shared" ref="H73:K78" si="31">+H63+(H63*$J$88)</f>
        <v>5945.84</v>
      </c>
      <c r="I73" s="8">
        <f t="shared" si="31"/>
        <v>3977.6479999999992</v>
      </c>
      <c r="J73" s="8">
        <f t="shared" si="31"/>
        <v>3977.6479999999992</v>
      </c>
      <c r="K73" s="61">
        <f t="shared" si="31"/>
        <v>3977.6479999999992</v>
      </c>
      <c r="L73" s="14"/>
    </row>
    <row r="74" spans="1:15" ht="20.100000000000001" customHeight="1" x14ac:dyDescent="0.3">
      <c r="B74" s="57" t="s">
        <v>11</v>
      </c>
      <c r="C74" s="5">
        <f t="shared" si="30"/>
        <v>5574.2250000000004</v>
      </c>
      <c r="D74" s="5">
        <f t="shared" si="30"/>
        <v>3729.0449999999996</v>
      </c>
      <c r="E74" s="5">
        <f t="shared" si="30"/>
        <v>3729.0449999999996</v>
      </c>
      <c r="F74" s="34">
        <f t="shared" si="30"/>
        <v>3729.0449999999996</v>
      </c>
      <c r="G74" s="20"/>
      <c r="H74" s="37">
        <f t="shared" si="31"/>
        <v>5945.84</v>
      </c>
      <c r="I74" s="8">
        <f t="shared" si="31"/>
        <v>3977.6479999999992</v>
      </c>
      <c r="J74" s="8">
        <f t="shared" si="31"/>
        <v>3977.6479999999992</v>
      </c>
      <c r="K74" s="61">
        <f t="shared" si="31"/>
        <v>3977.6479999999992</v>
      </c>
      <c r="L74" s="14"/>
    </row>
    <row r="75" spans="1:15" ht="20.100000000000001" customHeight="1" x14ac:dyDescent="0.3">
      <c r="B75" s="58" t="s">
        <v>12</v>
      </c>
      <c r="C75" s="5">
        <f t="shared" si="30"/>
        <v>5574.2250000000004</v>
      </c>
      <c r="D75" s="5">
        <f t="shared" si="30"/>
        <v>3729.0449999999996</v>
      </c>
      <c r="E75" s="5">
        <f t="shared" si="30"/>
        <v>3729.0449999999996</v>
      </c>
      <c r="F75" s="34">
        <f t="shared" si="30"/>
        <v>3729.0449999999996</v>
      </c>
      <c r="G75" s="20"/>
      <c r="H75" s="37">
        <f t="shared" si="31"/>
        <v>5945.84</v>
      </c>
      <c r="I75" s="8">
        <f t="shared" si="31"/>
        <v>3977.6479999999992</v>
      </c>
      <c r="J75" s="8">
        <f t="shared" si="31"/>
        <v>3977.6479999999992</v>
      </c>
      <c r="K75" s="61">
        <f t="shared" si="31"/>
        <v>3977.6479999999992</v>
      </c>
      <c r="L75" s="14"/>
    </row>
    <row r="76" spans="1:15" ht="20.100000000000001" customHeight="1" x14ac:dyDescent="0.3">
      <c r="B76" s="58" t="s">
        <v>13</v>
      </c>
      <c r="C76" s="5">
        <f t="shared" si="30"/>
        <v>5574.2250000000004</v>
      </c>
      <c r="D76" s="5">
        <f t="shared" si="30"/>
        <v>3729.0449999999996</v>
      </c>
      <c r="E76" s="5">
        <f t="shared" si="30"/>
        <v>3729.0449999999996</v>
      </c>
      <c r="F76" s="34">
        <f t="shared" si="30"/>
        <v>3729.0449999999996</v>
      </c>
      <c r="G76" s="20"/>
      <c r="H76" s="37">
        <f t="shared" si="31"/>
        <v>5945.84</v>
      </c>
      <c r="I76" s="8">
        <f t="shared" si="31"/>
        <v>3977.6479999999992</v>
      </c>
      <c r="J76" s="8">
        <f t="shared" si="31"/>
        <v>3977.6479999999992</v>
      </c>
      <c r="K76" s="61">
        <f t="shared" si="31"/>
        <v>3977.6479999999992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111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54</v>
      </c>
      <c r="E82" s="110" t="s">
        <v>55</v>
      </c>
      <c r="F82" s="111" t="s">
        <v>56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4830.9949999999999</v>
      </c>
      <c r="D83" s="5">
        <f t="shared" si="32"/>
        <v>3231.8389999999995</v>
      </c>
      <c r="E83" s="5">
        <f t="shared" si="32"/>
        <v>3231.8389999999995</v>
      </c>
      <c r="F83" s="34">
        <f t="shared" si="32"/>
        <v>3231.8389999999995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4830.9949999999999</v>
      </c>
      <c r="D84" s="5">
        <f t="shared" si="32"/>
        <v>3231.8389999999995</v>
      </c>
      <c r="E84" s="5">
        <f t="shared" si="32"/>
        <v>3231.8389999999995</v>
      </c>
      <c r="F84" s="34">
        <f t="shared" si="32"/>
        <v>3231.8389999999995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4830.9949999999999</v>
      </c>
      <c r="D85" s="5">
        <f t="shared" si="32"/>
        <v>3231.8389999999995</v>
      </c>
      <c r="E85" s="5">
        <f t="shared" si="32"/>
        <v>3231.8389999999995</v>
      </c>
      <c r="F85" s="34">
        <f t="shared" si="32"/>
        <v>3231.8389999999995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4830.9949999999999</v>
      </c>
      <c r="D86" s="5">
        <f t="shared" si="32"/>
        <v>3231.8389999999995</v>
      </c>
      <c r="E86" s="5">
        <f t="shared" si="32"/>
        <v>3231.8389999999995</v>
      </c>
      <c r="F86" s="34">
        <f t="shared" si="32"/>
        <v>3231.8389999999995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25.87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2.77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9:K18 B53:K62 B37:K38 B36:G36 I36:K36 B23:K35 B19:G19 B67:K84 B63:G63 B20:G22 B64:G66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7E74-412D-4086-A8CE-073DAC44C04C}">
  <sheetPr>
    <tabColor rgb="FF0070C0"/>
    <pageSetUpPr fitToPage="1"/>
  </sheetPr>
  <dimension ref="A1:P95"/>
  <sheetViews>
    <sheetView showGridLines="0" zoomScale="83" zoomScaleNormal="83" workbookViewId="0">
      <selection activeCell="H64" sqref="H64:K66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6" s="15" customFormat="1" ht="24.95" customHeight="1" thickTop="1" x14ac:dyDescent="0.3">
      <c r="B1" s="123" t="s">
        <v>114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6" s="11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  <c r="M2" s="15"/>
      <c r="N2" s="15"/>
      <c r="O2" s="15"/>
      <c r="P2" s="15"/>
    </row>
    <row r="3" spans="2:16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6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6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6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6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6" ht="20.100000000000001" customHeight="1" x14ac:dyDescent="0.3">
      <c r="B8" s="140"/>
      <c r="C8" s="141"/>
      <c r="D8" s="110" t="s">
        <v>54</v>
      </c>
      <c r="E8" s="110" t="s">
        <v>55</v>
      </c>
      <c r="F8" s="111" t="s">
        <v>56</v>
      </c>
      <c r="G8" s="43"/>
      <c r="H8" s="145"/>
      <c r="I8" s="110" t="s">
        <v>54</v>
      </c>
      <c r="J8" s="110" t="s">
        <v>55</v>
      </c>
      <c r="K8" s="112" t="s">
        <v>56</v>
      </c>
      <c r="L8" s="13"/>
      <c r="M8" s="1"/>
    </row>
    <row r="9" spans="2:16" ht="20.100000000000001" customHeight="1" x14ac:dyDescent="0.3">
      <c r="B9" s="57" t="s">
        <v>10</v>
      </c>
      <c r="C9" s="5">
        <f t="shared" ref="C9:C14" si="0">+H19</f>
        <v>6031.58</v>
      </c>
      <c r="D9" s="5">
        <f t="shared" ref="D9:D14" si="1">+I19-(I19*$I$83)</f>
        <v>377.9670000000001</v>
      </c>
      <c r="E9" s="5">
        <f t="shared" ref="E9:F14" si="2">+J19</f>
        <v>1259.8900000000001</v>
      </c>
      <c r="F9" s="34">
        <f t="shared" si="2"/>
        <v>1259.8900000000001</v>
      </c>
      <c r="G9" s="19"/>
      <c r="H9" s="37">
        <f t="shared" ref="H9:H14" si="3">+H19</f>
        <v>6031.58</v>
      </c>
      <c r="I9" s="8">
        <f t="shared" ref="I9:I14" si="4">+I19-(I19*$I$84)</f>
        <v>755.93399999999997</v>
      </c>
      <c r="J9" s="8">
        <f t="shared" ref="J9:K14" si="5">+J19</f>
        <v>1259.8900000000001</v>
      </c>
      <c r="K9" s="61">
        <f t="shared" si="5"/>
        <v>1259.8900000000001</v>
      </c>
      <c r="L9" s="13"/>
      <c r="M9" s="1"/>
    </row>
    <row r="10" spans="2:16" ht="19.5" customHeight="1" x14ac:dyDescent="0.3">
      <c r="B10" s="57" t="s">
        <v>11</v>
      </c>
      <c r="C10" s="5">
        <f t="shared" si="0"/>
        <v>6031.58</v>
      </c>
      <c r="D10" s="5">
        <f t="shared" si="1"/>
        <v>377.9670000000001</v>
      </c>
      <c r="E10" s="5">
        <f t="shared" si="2"/>
        <v>1259.8900000000001</v>
      </c>
      <c r="F10" s="34">
        <f t="shared" si="2"/>
        <v>1259.8900000000001</v>
      </c>
      <c r="G10" s="19"/>
      <c r="H10" s="37">
        <f t="shared" si="3"/>
        <v>6031.58</v>
      </c>
      <c r="I10" s="8">
        <f t="shared" si="4"/>
        <v>755.93399999999997</v>
      </c>
      <c r="J10" s="8">
        <f t="shared" si="5"/>
        <v>1259.8900000000001</v>
      </c>
      <c r="K10" s="61">
        <f t="shared" si="5"/>
        <v>1259.8900000000001</v>
      </c>
      <c r="L10" s="13"/>
      <c r="M10" s="1"/>
    </row>
    <row r="11" spans="2:16" ht="20.100000000000001" customHeight="1" x14ac:dyDescent="0.3">
      <c r="B11" s="58" t="s">
        <v>12</v>
      </c>
      <c r="C11" s="5">
        <f t="shared" si="0"/>
        <v>6031.58</v>
      </c>
      <c r="D11" s="5">
        <f t="shared" si="1"/>
        <v>377.9670000000001</v>
      </c>
      <c r="E11" s="5">
        <f t="shared" si="2"/>
        <v>1259.8900000000001</v>
      </c>
      <c r="F11" s="34">
        <f t="shared" si="2"/>
        <v>1259.8900000000001</v>
      </c>
      <c r="G11" s="19"/>
      <c r="H11" s="37">
        <f t="shared" si="3"/>
        <v>6031.58</v>
      </c>
      <c r="I11" s="8">
        <f t="shared" si="4"/>
        <v>755.93399999999997</v>
      </c>
      <c r="J11" s="8">
        <f t="shared" si="5"/>
        <v>1259.8900000000001</v>
      </c>
      <c r="K11" s="61">
        <f t="shared" si="5"/>
        <v>1259.8900000000001</v>
      </c>
      <c r="L11" s="13"/>
      <c r="M11" s="1"/>
    </row>
    <row r="12" spans="2:16" ht="20.100000000000001" customHeight="1" x14ac:dyDescent="0.3">
      <c r="B12" s="58" t="s">
        <v>13</v>
      </c>
      <c r="C12" s="5">
        <f t="shared" si="0"/>
        <v>6031.58</v>
      </c>
      <c r="D12" s="5">
        <f t="shared" si="1"/>
        <v>377.9670000000001</v>
      </c>
      <c r="E12" s="5">
        <f t="shared" si="2"/>
        <v>1259.8900000000001</v>
      </c>
      <c r="F12" s="34">
        <f t="shared" si="2"/>
        <v>1259.8900000000001</v>
      </c>
      <c r="G12" s="19"/>
      <c r="H12" s="37">
        <f t="shared" si="3"/>
        <v>6031.58</v>
      </c>
      <c r="I12" s="8">
        <f t="shared" si="4"/>
        <v>755.93399999999997</v>
      </c>
      <c r="J12" s="8">
        <f t="shared" si="5"/>
        <v>1259.8900000000001</v>
      </c>
      <c r="K12" s="61">
        <f t="shared" si="5"/>
        <v>1259.8900000000001</v>
      </c>
      <c r="L12" s="13"/>
      <c r="M12" s="1"/>
    </row>
    <row r="13" spans="2:16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6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6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6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54</v>
      </c>
      <c r="E18" s="110" t="s">
        <v>55</v>
      </c>
      <c r="F18" s="111" t="s">
        <v>56</v>
      </c>
      <c r="G18" s="28"/>
      <c r="H18" s="145"/>
      <c r="I18" s="110" t="s">
        <v>54</v>
      </c>
      <c r="J18" s="110" t="s">
        <v>55</v>
      </c>
      <c r="K18" s="112" t="s">
        <v>56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6031.58</v>
      </c>
      <c r="D19" s="5">
        <f t="shared" ref="D19:D24" si="7">+I19-(I19*$I$85)</f>
        <v>1070.9065000000001</v>
      </c>
      <c r="E19" s="5">
        <f t="shared" ref="E19:F24" si="8">+J19</f>
        <v>1259.8900000000001</v>
      </c>
      <c r="F19" s="34">
        <f t="shared" si="8"/>
        <v>1259.8900000000001</v>
      </c>
      <c r="G19" s="19"/>
      <c r="H19" s="37">
        <v>6031.58</v>
      </c>
      <c r="I19" s="8">
        <v>1259.8900000000001</v>
      </c>
      <c r="J19" s="8">
        <v>1259.8900000000001</v>
      </c>
      <c r="K19" s="61">
        <v>1259.8900000000001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6031.58</v>
      </c>
      <c r="D20" s="5">
        <f t="shared" si="7"/>
        <v>1070.9065000000001</v>
      </c>
      <c r="E20" s="5">
        <f t="shared" si="8"/>
        <v>1259.8900000000001</v>
      </c>
      <c r="F20" s="34">
        <f t="shared" si="8"/>
        <v>1259.8900000000001</v>
      </c>
      <c r="G20" s="19"/>
      <c r="H20" s="37">
        <v>6031.58</v>
      </c>
      <c r="I20" s="8">
        <v>1259.8900000000001</v>
      </c>
      <c r="J20" s="8">
        <v>1259.8900000000001</v>
      </c>
      <c r="K20" s="61">
        <v>1259.8900000000001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6031.58</v>
      </c>
      <c r="D21" s="5">
        <f t="shared" si="7"/>
        <v>1070.9065000000001</v>
      </c>
      <c r="E21" s="5">
        <f t="shared" si="8"/>
        <v>1259.8900000000001</v>
      </c>
      <c r="F21" s="34">
        <f t="shared" si="8"/>
        <v>1259.8900000000001</v>
      </c>
      <c r="G21" s="19"/>
      <c r="H21" s="37">
        <v>6031.58</v>
      </c>
      <c r="I21" s="8">
        <v>1259.8900000000001</v>
      </c>
      <c r="J21" s="8">
        <v>1259.8900000000001</v>
      </c>
      <c r="K21" s="61">
        <v>1259.8900000000001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6031.58</v>
      </c>
      <c r="D22" s="5">
        <f t="shared" si="7"/>
        <v>1070.9065000000001</v>
      </c>
      <c r="E22" s="5">
        <f t="shared" si="8"/>
        <v>1259.8900000000001</v>
      </c>
      <c r="F22" s="34">
        <f t="shared" si="8"/>
        <v>1259.8900000000001</v>
      </c>
      <c r="G22" s="19"/>
      <c r="H22" s="37">
        <v>6031.58</v>
      </c>
      <c r="I22" s="8">
        <v>1259.8900000000001</v>
      </c>
      <c r="J22" s="8">
        <v>1259.8900000000001</v>
      </c>
      <c r="K22" s="61">
        <v>1259.8900000000001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54</v>
      </c>
      <c r="E28" s="110" t="s">
        <v>55</v>
      </c>
      <c r="F28" s="111" t="s">
        <v>56</v>
      </c>
      <c r="G28" s="28"/>
      <c r="H28" s="145"/>
      <c r="I28" s="110" t="s">
        <v>54</v>
      </c>
      <c r="J28" s="110" t="s">
        <v>55</v>
      </c>
      <c r="K28" s="112" t="s">
        <v>56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9047.369999999999</v>
      </c>
      <c r="D29" s="5">
        <f t="shared" si="9"/>
        <v>1889.835</v>
      </c>
      <c r="E29" s="5">
        <f t="shared" si="9"/>
        <v>1889.835</v>
      </c>
      <c r="F29" s="34">
        <f t="shared" si="9"/>
        <v>1889.835</v>
      </c>
      <c r="G29" s="19"/>
      <c r="H29" s="37">
        <f t="shared" ref="H29:K34" si="10">+H19+(H19*$J$88)</f>
        <v>9650.5280000000002</v>
      </c>
      <c r="I29" s="8">
        <f t="shared" si="10"/>
        <v>2015.8240000000001</v>
      </c>
      <c r="J29" s="8">
        <f t="shared" si="10"/>
        <v>2015.8240000000001</v>
      </c>
      <c r="K29" s="61">
        <f t="shared" si="10"/>
        <v>2015.8240000000001</v>
      </c>
      <c r="L29" s="14"/>
    </row>
    <row r="30" spans="2:15" ht="20.100000000000001" customHeight="1" x14ac:dyDescent="0.3">
      <c r="B30" s="57" t="s">
        <v>11</v>
      </c>
      <c r="C30" s="5">
        <f t="shared" si="9"/>
        <v>9047.369999999999</v>
      </c>
      <c r="D30" s="5">
        <f t="shared" si="9"/>
        <v>1889.835</v>
      </c>
      <c r="E30" s="5">
        <f t="shared" si="9"/>
        <v>1889.835</v>
      </c>
      <c r="F30" s="34">
        <f t="shared" si="9"/>
        <v>1889.835</v>
      </c>
      <c r="G30" s="19"/>
      <c r="H30" s="37">
        <f t="shared" si="10"/>
        <v>9650.5280000000002</v>
      </c>
      <c r="I30" s="8">
        <f t="shared" si="10"/>
        <v>2015.8240000000001</v>
      </c>
      <c r="J30" s="8">
        <f t="shared" si="10"/>
        <v>2015.8240000000001</v>
      </c>
      <c r="K30" s="61">
        <f t="shared" si="10"/>
        <v>2015.8240000000001</v>
      </c>
      <c r="L30" s="14"/>
    </row>
    <row r="31" spans="2:15" ht="20.100000000000001" customHeight="1" x14ac:dyDescent="0.3">
      <c r="B31" s="58" t="s">
        <v>12</v>
      </c>
      <c r="C31" s="5">
        <f t="shared" si="9"/>
        <v>9047.369999999999</v>
      </c>
      <c r="D31" s="5">
        <f t="shared" si="9"/>
        <v>1889.835</v>
      </c>
      <c r="E31" s="5">
        <f t="shared" si="9"/>
        <v>1889.835</v>
      </c>
      <c r="F31" s="34">
        <f t="shared" si="9"/>
        <v>1889.835</v>
      </c>
      <c r="G31" s="19"/>
      <c r="H31" s="37">
        <f t="shared" si="10"/>
        <v>9650.5280000000002</v>
      </c>
      <c r="I31" s="8">
        <f t="shared" si="10"/>
        <v>2015.8240000000001</v>
      </c>
      <c r="J31" s="8">
        <f t="shared" si="10"/>
        <v>2015.8240000000001</v>
      </c>
      <c r="K31" s="61">
        <f t="shared" si="10"/>
        <v>2015.8240000000001</v>
      </c>
      <c r="L31" s="14"/>
    </row>
    <row r="32" spans="2:15" ht="20.100000000000001" customHeight="1" x14ac:dyDescent="0.3">
      <c r="B32" s="58" t="s">
        <v>13</v>
      </c>
      <c r="C32" s="5">
        <f t="shared" si="9"/>
        <v>9047.369999999999</v>
      </c>
      <c r="D32" s="5">
        <f t="shared" si="9"/>
        <v>1889.835</v>
      </c>
      <c r="E32" s="5">
        <f t="shared" si="9"/>
        <v>1889.835</v>
      </c>
      <c r="F32" s="34">
        <f t="shared" si="9"/>
        <v>1889.835</v>
      </c>
      <c r="G32" s="19"/>
      <c r="H32" s="37">
        <f t="shared" si="10"/>
        <v>9650.5280000000002</v>
      </c>
      <c r="I32" s="8">
        <f t="shared" si="10"/>
        <v>2015.8240000000001</v>
      </c>
      <c r="J32" s="8">
        <f t="shared" si="10"/>
        <v>2015.8240000000001</v>
      </c>
      <c r="K32" s="61">
        <f t="shared" si="10"/>
        <v>2015.8240000000001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116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54</v>
      </c>
      <c r="E38" s="110" t="s">
        <v>55</v>
      </c>
      <c r="F38" s="116" t="s">
        <v>56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7841.0540000000001</v>
      </c>
      <c r="D39" s="5">
        <f>+I19+(I19*$J$89)</f>
        <v>1637.8570000000002</v>
      </c>
      <c r="E39" s="5">
        <f>+E19+(E19*$J$89)</f>
        <v>1637.8570000000002</v>
      </c>
      <c r="F39" s="34">
        <f>+F19+(F19*$J$89)</f>
        <v>1637.8570000000002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7841.0540000000001</v>
      </c>
      <c r="D40" s="5">
        <f t="shared" si="11"/>
        <v>1637.8570000000002</v>
      </c>
      <c r="E40" s="5">
        <f t="shared" ref="E40:F40" si="12">+E20+(E20*$J$89)</f>
        <v>1637.8570000000002</v>
      </c>
      <c r="F40" s="34">
        <f t="shared" si="12"/>
        <v>1637.8570000000002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7841.0540000000001</v>
      </c>
      <c r="D41" s="5">
        <f t="shared" si="13"/>
        <v>1637.8570000000002</v>
      </c>
      <c r="E41" s="5">
        <f t="shared" ref="E41:F41" si="14">+E21+(E21*$J$89)</f>
        <v>1637.8570000000002</v>
      </c>
      <c r="F41" s="34">
        <f t="shared" si="14"/>
        <v>1637.8570000000002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7841.0540000000001</v>
      </c>
      <c r="D42" s="5">
        <f t="shared" si="15"/>
        <v>1637.8570000000002</v>
      </c>
      <c r="E42" s="5">
        <f t="shared" ref="E42:F42" si="16">+E22+(E22*$J$89)</f>
        <v>1637.8570000000002</v>
      </c>
      <c r="F42" s="34">
        <f t="shared" si="16"/>
        <v>1637.8570000000002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54</v>
      </c>
      <c r="E52" s="110" t="s">
        <v>55</v>
      </c>
      <c r="F52" s="111" t="s">
        <v>56</v>
      </c>
      <c r="G52" s="48"/>
      <c r="H52" s="145"/>
      <c r="I52" s="110" t="s">
        <v>54</v>
      </c>
      <c r="J52" s="110" t="s">
        <v>55</v>
      </c>
      <c r="K52" s="112" t="s">
        <v>56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3381.46</v>
      </c>
      <c r="D53" s="5">
        <f t="shared" ref="D53:D58" si="22">+I63-(I63*$J$83)</f>
        <v>222.20699999999999</v>
      </c>
      <c r="E53" s="5">
        <f t="shared" ref="E53:F58" si="23">+J63</f>
        <v>740.69</v>
      </c>
      <c r="F53" s="34">
        <f t="shared" si="23"/>
        <v>740.69</v>
      </c>
      <c r="G53" s="20"/>
      <c r="H53" s="37">
        <f t="shared" ref="H53:H58" si="24">+H63</f>
        <v>3381.46</v>
      </c>
      <c r="I53" s="8">
        <f t="shared" ref="I53:I58" si="25">+I63-(I63*$J$84)</f>
        <v>444.41400000000004</v>
      </c>
      <c r="J53" s="8">
        <f t="shared" ref="J53:K58" si="26">+J63</f>
        <v>740.69</v>
      </c>
      <c r="K53" s="61">
        <f t="shared" si="26"/>
        <v>740.69</v>
      </c>
      <c r="L53" s="14"/>
    </row>
    <row r="54" spans="1:15" ht="20.100000000000001" customHeight="1" x14ac:dyDescent="0.3">
      <c r="B54" s="57" t="s">
        <v>11</v>
      </c>
      <c r="C54" s="5">
        <f t="shared" si="21"/>
        <v>3381.46</v>
      </c>
      <c r="D54" s="5">
        <f t="shared" si="22"/>
        <v>222.20699999999999</v>
      </c>
      <c r="E54" s="5">
        <f t="shared" si="23"/>
        <v>740.69</v>
      </c>
      <c r="F54" s="34">
        <f t="shared" si="23"/>
        <v>740.69</v>
      </c>
      <c r="G54" s="20"/>
      <c r="H54" s="37">
        <f t="shared" si="24"/>
        <v>3381.46</v>
      </c>
      <c r="I54" s="8">
        <f t="shared" si="25"/>
        <v>444.41400000000004</v>
      </c>
      <c r="J54" s="8">
        <f t="shared" si="26"/>
        <v>740.69</v>
      </c>
      <c r="K54" s="61">
        <f t="shared" si="26"/>
        <v>740.69</v>
      </c>
      <c r="L54" s="14"/>
    </row>
    <row r="55" spans="1:15" ht="20.100000000000001" customHeight="1" x14ac:dyDescent="0.3">
      <c r="B55" s="58" t="s">
        <v>12</v>
      </c>
      <c r="C55" s="5">
        <f t="shared" si="21"/>
        <v>3381.46</v>
      </c>
      <c r="D55" s="5">
        <f t="shared" si="22"/>
        <v>222.20699999999999</v>
      </c>
      <c r="E55" s="5">
        <f t="shared" si="23"/>
        <v>740.69</v>
      </c>
      <c r="F55" s="34">
        <f t="shared" si="23"/>
        <v>740.69</v>
      </c>
      <c r="G55" s="20"/>
      <c r="H55" s="37">
        <f t="shared" si="24"/>
        <v>3381.46</v>
      </c>
      <c r="I55" s="8">
        <f t="shared" si="25"/>
        <v>444.41400000000004</v>
      </c>
      <c r="J55" s="8">
        <f t="shared" si="26"/>
        <v>740.69</v>
      </c>
      <c r="K55" s="61">
        <f t="shared" si="26"/>
        <v>740.69</v>
      </c>
      <c r="L55" s="14"/>
    </row>
    <row r="56" spans="1:15" ht="20.100000000000001" customHeight="1" x14ac:dyDescent="0.3">
      <c r="B56" s="58" t="s">
        <v>13</v>
      </c>
      <c r="C56" s="5">
        <f t="shared" si="21"/>
        <v>3381.46</v>
      </c>
      <c r="D56" s="5">
        <f t="shared" si="22"/>
        <v>222.20699999999999</v>
      </c>
      <c r="E56" s="5">
        <f t="shared" si="23"/>
        <v>740.69</v>
      </c>
      <c r="F56" s="34">
        <f t="shared" si="23"/>
        <v>740.69</v>
      </c>
      <c r="G56" s="20"/>
      <c r="H56" s="37">
        <f t="shared" si="24"/>
        <v>3381.46</v>
      </c>
      <c r="I56" s="8">
        <f t="shared" si="25"/>
        <v>444.41400000000004</v>
      </c>
      <c r="J56" s="8">
        <f t="shared" si="26"/>
        <v>740.69</v>
      </c>
      <c r="K56" s="61">
        <f t="shared" si="26"/>
        <v>740.69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54</v>
      </c>
      <c r="E62" s="110" t="s">
        <v>55</v>
      </c>
      <c r="F62" s="111" t="s">
        <v>56</v>
      </c>
      <c r="G62" s="48"/>
      <c r="H62" s="145"/>
      <c r="I62" s="110" t="s">
        <v>54</v>
      </c>
      <c r="J62" s="110" t="s">
        <v>55</v>
      </c>
      <c r="K62" s="112" t="s">
        <v>56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3381.46</v>
      </c>
      <c r="D63" s="5">
        <f t="shared" ref="D63:D68" si="28">+I63-(I63*$J$85)</f>
        <v>629.5865</v>
      </c>
      <c r="E63" s="5">
        <f t="shared" ref="E63:F68" si="29">+J63</f>
        <v>740.69</v>
      </c>
      <c r="F63" s="34">
        <f t="shared" si="29"/>
        <v>740.69</v>
      </c>
      <c r="G63" s="20"/>
      <c r="H63" s="37">
        <v>3381.46</v>
      </c>
      <c r="I63" s="8">
        <v>740.69</v>
      </c>
      <c r="J63" s="8">
        <v>740.69</v>
      </c>
      <c r="K63" s="61">
        <v>740.69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3381.46</v>
      </c>
      <c r="D64" s="5">
        <f t="shared" si="28"/>
        <v>629.5865</v>
      </c>
      <c r="E64" s="5">
        <f t="shared" si="29"/>
        <v>740.69</v>
      </c>
      <c r="F64" s="34">
        <f t="shared" si="29"/>
        <v>740.69</v>
      </c>
      <c r="G64" s="20"/>
      <c r="H64" s="37">
        <v>3381.46</v>
      </c>
      <c r="I64" s="8">
        <v>740.69</v>
      </c>
      <c r="J64" s="8">
        <v>740.69</v>
      </c>
      <c r="K64" s="61">
        <v>740.69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3381.46</v>
      </c>
      <c r="D65" s="5">
        <f t="shared" si="28"/>
        <v>629.5865</v>
      </c>
      <c r="E65" s="5">
        <f t="shared" si="29"/>
        <v>740.69</v>
      </c>
      <c r="F65" s="34">
        <f t="shared" si="29"/>
        <v>740.69</v>
      </c>
      <c r="G65" s="20"/>
      <c r="H65" s="37">
        <v>3381.46</v>
      </c>
      <c r="I65" s="8">
        <v>740.69</v>
      </c>
      <c r="J65" s="8">
        <v>740.69</v>
      </c>
      <c r="K65" s="61">
        <v>740.69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3381.46</v>
      </c>
      <c r="D66" s="5">
        <f t="shared" si="28"/>
        <v>629.5865</v>
      </c>
      <c r="E66" s="5">
        <f t="shared" si="29"/>
        <v>740.69</v>
      </c>
      <c r="F66" s="34">
        <f t="shared" si="29"/>
        <v>740.69</v>
      </c>
      <c r="G66" s="20"/>
      <c r="H66" s="37">
        <v>3381.46</v>
      </c>
      <c r="I66" s="8">
        <v>740.69</v>
      </c>
      <c r="J66" s="8">
        <v>740.69</v>
      </c>
      <c r="K66" s="61">
        <v>740.69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54</v>
      </c>
      <c r="E72" s="110" t="s">
        <v>55</v>
      </c>
      <c r="F72" s="111" t="s">
        <v>56</v>
      </c>
      <c r="G72" s="51"/>
      <c r="H72" s="145"/>
      <c r="I72" s="110" t="s">
        <v>54</v>
      </c>
      <c r="J72" s="110" t="s">
        <v>55</v>
      </c>
      <c r="K72" s="112" t="s">
        <v>56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5072.1900000000005</v>
      </c>
      <c r="D73" s="5">
        <f t="shared" si="30"/>
        <v>1111.0350000000001</v>
      </c>
      <c r="E73" s="5">
        <f t="shared" si="30"/>
        <v>1111.0350000000001</v>
      </c>
      <c r="F73" s="34">
        <f t="shared" si="30"/>
        <v>1111.0350000000001</v>
      </c>
      <c r="G73" s="20"/>
      <c r="H73" s="37">
        <f t="shared" ref="H73:K78" si="31">+H63+(H63*$J$88)</f>
        <v>5410.3360000000002</v>
      </c>
      <c r="I73" s="8">
        <f t="shared" si="31"/>
        <v>1185.104</v>
      </c>
      <c r="J73" s="8">
        <f t="shared" si="31"/>
        <v>1185.104</v>
      </c>
      <c r="K73" s="61">
        <f t="shared" si="31"/>
        <v>1185.104</v>
      </c>
      <c r="L73" s="14"/>
    </row>
    <row r="74" spans="1:15" ht="20.100000000000001" customHeight="1" x14ac:dyDescent="0.3">
      <c r="B74" s="57" t="s">
        <v>11</v>
      </c>
      <c r="C74" s="5">
        <f t="shared" si="30"/>
        <v>5072.1900000000005</v>
      </c>
      <c r="D74" s="5">
        <f t="shared" si="30"/>
        <v>1111.0350000000001</v>
      </c>
      <c r="E74" s="5">
        <f t="shared" si="30"/>
        <v>1111.0350000000001</v>
      </c>
      <c r="F74" s="34">
        <f t="shared" si="30"/>
        <v>1111.0350000000001</v>
      </c>
      <c r="G74" s="20"/>
      <c r="H74" s="37">
        <f t="shared" si="31"/>
        <v>5410.3360000000002</v>
      </c>
      <c r="I74" s="8">
        <f t="shared" si="31"/>
        <v>1185.104</v>
      </c>
      <c r="J74" s="8">
        <f t="shared" si="31"/>
        <v>1185.104</v>
      </c>
      <c r="K74" s="61">
        <f t="shared" si="31"/>
        <v>1185.104</v>
      </c>
      <c r="L74" s="14"/>
    </row>
    <row r="75" spans="1:15" ht="20.100000000000001" customHeight="1" x14ac:dyDescent="0.3">
      <c r="B75" s="58" t="s">
        <v>12</v>
      </c>
      <c r="C75" s="5">
        <f t="shared" si="30"/>
        <v>5072.1900000000005</v>
      </c>
      <c r="D75" s="5">
        <f t="shared" si="30"/>
        <v>1111.0350000000001</v>
      </c>
      <c r="E75" s="5">
        <f t="shared" si="30"/>
        <v>1111.0350000000001</v>
      </c>
      <c r="F75" s="34">
        <f t="shared" si="30"/>
        <v>1111.0350000000001</v>
      </c>
      <c r="G75" s="20"/>
      <c r="H75" s="37">
        <f t="shared" si="31"/>
        <v>5410.3360000000002</v>
      </c>
      <c r="I75" s="8">
        <f t="shared" si="31"/>
        <v>1185.104</v>
      </c>
      <c r="J75" s="8">
        <f t="shared" si="31"/>
        <v>1185.104</v>
      </c>
      <c r="K75" s="61">
        <f t="shared" si="31"/>
        <v>1185.104</v>
      </c>
      <c r="L75" s="14"/>
    </row>
    <row r="76" spans="1:15" ht="20.100000000000001" customHeight="1" x14ac:dyDescent="0.3">
      <c r="B76" s="58" t="s">
        <v>13</v>
      </c>
      <c r="C76" s="5">
        <f t="shared" si="30"/>
        <v>5072.1900000000005</v>
      </c>
      <c r="D76" s="5">
        <f t="shared" si="30"/>
        <v>1111.0350000000001</v>
      </c>
      <c r="E76" s="5">
        <f t="shared" si="30"/>
        <v>1111.0350000000001</v>
      </c>
      <c r="F76" s="34">
        <f t="shared" si="30"/>
        <v>1111.0350000000001</v>
      </c>
      <c r="G76" s="20"/>
      <c r="H76" s="37">
        <f t="shared" si="31"/>
        <v>5410.3360000000002</v>
      </c>
      <c r="I76" s="8">
        <f t="shared" si="31"/>
        <v>1185.104</v>
      </c>
      <c r="J76" s="8">
        <f t="shared" si="31"/>
        <v>1185.104</v>
      </c>
      <c r="K76" s="61">
        <f t="shared" si="31"/>
        <v>1185.104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115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54</v>
      </c>
      <c r="E82" s="110" t="s">
        <v>55</v>
      </c>
      <c r="F82" s="111" t="s">
        <v>56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4395.8980000000001</v>
      </c>
      <c r="D83" s="5">
        <f t="shared" si="32"/>
        <v>962.89700000000005</v>
      </c>
      <c r="E83" s="5">
        <f t="shared" si="32"/>
        <v>962.89700000000005</v>
      </c>
      <c r="F83" s="34">
        <f t="shared" si="32"/>
        <v>962.89700000000005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4395.8980000000001</v>
      </c>
      <c r="D84" s="5">
        <f t="shared" si="32"/>
        <v>962.89700000000005</v>
      </c>
      <c r="E84" s="5">
        <f t="shared" si="32"/>
        <v>962.89700000000005</v>
      </c>
      <c r="F84" s="34">
        <f t="shared" si="32"/>
        <v>962.89700000000005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4395.8980000000001</v>
      </c>
      <c r="D85" s="5">
        <f t="shared" si="32"/>
        <v>962.89700000000005</v>
      </c>
      <c r="E85" s="5">
        <f t="shared" si="32"/>
        <v>962.89700000000005</v>
      </c>
      <c r="F85" s="34">
        <f t="shared" si="32"/>
        <v>962.89700000000005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4395.8980000000001</v>
      </c>
      <c r="D86" s="5">
        <f t="shared" si="32"/>
        <v>962.89700000000005</v>
      </c>
      <c r="E86" s="5">
        <f t="shared" si="32"/>
        <v>962.89700000000005</v>
      </c>
      <c r="F86" s="34">
        <f t="shared" si="32"/>
        <v>962.89700000000005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24.38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74.56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D9:J14 B19:F29 B53:K63 B67:K94 B64:G6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C0B4-5890-487B-8F3C-5A5B39489793}">
  <sheetPr>
    <tabColor rgb="FF0070C0"/>
    <pageSetUpPr fitToPage="1"/>
  </sheetPr>
  <dimension ref="A1:O95"/>
  <sheetViews>
    <sheetView showGridLines="0" topLeftCell="A77" zoomScale="83" zoomScaleNormal="83" workbookViewId="0">
      <selection activeCell="L95" sqref="L95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52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54</v>
      </c>
      <c r="E8" s="110" t="s">
        <v>55</v>
      </c>
      <c r="F8" s="118" t="s">
        <v>56</v>
      </c>
      <c r="G8" s="43"/>
      <c r="H8" s="145"/>
      <c r="I8" s="110" t="s">
        <v>54</v>
      </c>
      <c r="J8" s="110" t="s">
        <v>55</v>
      </c>
      <c r="K8" s="119" t="s">
        <v>56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5748.79</v>
      </c>
      <c r="D9" s="5">
        <f t="shared" ref="D9:D14" si="1">+I19-(I19*$I$83)</f>
        <v>938.41799999999989</v>
      </c>
      <c r="E9" s="5">
        <f t="shared" ref="E9:F14" si="2">+J19</f>
        <v>1443.7199999999998</v>
      </c>
      <c r="F9" s="34">
        <f t="shared" si="2"/>
        <v>1443.7199999999998</v>
      </c>
      <c r="G9" s="19"/>
      <c r="H9" s="37">
        <v>5748.79</v>
      </c>
      <c r="I9" s="8">
        <v>1443.7199999999998</v>
      </c>
      <c r="J9" s="8">
        <v>1443.7199999999998</v>
      </c>
      <c r="K9" s="61">
        <v>1443.7199999999998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5748.79</v>
      </c>
      <c r="D10" s="5">
        <f t="shared" si="1"/>
        <v>938.41799999999989</v>
      </c>
      <c r="E10" s="5">
        <f t="shared" si="2"/>
        <v>1443.7199999999998</v>
      </c>
      <c r="F10" s="34">
        <f t="shared" si="2"/>
        <v>1443.7199999999998</v>
      </c>
      <c r="G10" s="19"/>
      <c r="H10" s="37">
        <f t="shared" ref="H10:H14" si="3">+H20</f>
        <v>5748.79</v>
      </c>
      <c r="I10" s="8">
        <f t="shared" ref="I10:I14" si="4">+I20-(I20*$I$84)</f>
        <v>1212.7247999999997</v>
      </c>
      <c r="J10" s="8">
        <f t="shared" ref="J10:K14" si="5">+J20</f>
        <v>1443.7199999999998</v>
      </c>
      <c r="K10" s="61">
        <f t="shared" si="5"/>
        <v>1443.7199999999998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5748.79</v>
      </c>
      <c r="D11" s="5">
        <f t="shared" si="1"/>
        <v>938.41799999999989</v>
      </c>
      <c r="E11" s="5">
        <f t="shared" si="2"/>
        <v>1443.7199999999998</v>
      </c>
      <c r="F11" s="34">
        <f t="shared" si="2"/>
        <v>1443.7199999999998</v>
      </c>
      <c r="G11" s="19"/>
      <c r="H11" s="37">
        <f t="shared" si="3"/>
        <v>5748.79</v>
      </c>
      <c r="I11" s="8">
        <f t="shared" si="4"/>
        <v>1212.7247999999997</v>
      </c>
      <c r="J11" s="8">
        <f t="shared" si="5"/>
        <v>1443.7199999999998</v>
      </c>
      <c r="K11" s="61">
        <f t="shared" si="5"/>
        <v>1443.7199999999998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5748.79</v>
      </c>
      <c r="D12" s="5">
        <f t="shared" si="1"/>
        <v>938.41799999999989</v>
      </c>
      <c r="E12" s="5">
        <f t="shared" si="2"/>
        <v>1443.7199999999998</v>
      </c>
      <c r="F12" s="34">
        <f t="shared" si="2"/>
        <v>1443.7199999999998</v>
      </c>
      <c r="G12" s="19"/>
      <c r="H12" s="37">
        <f t="shared" si="3"/>
        <v>5748.79</v>
      </c>
      <c r="I12" s="8">
        <f t="shared" si="4"/>
        <v>1212.7247999999997</v>
      </c>
      <c r="J12" s="8">
        <f t="shared" si="5"/>
        <v>1443.7199999999998</v>
      </c>
      <c r="K12" s="61">
        <f t="shared" si="5"/>
        <v>1443.7199999999998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54</v>
      </c>
      <c r="E18" s="110" t="s">
        <v>55</v>
      </c>
      <c r="F18" s="118" t="s">
        <v>56</v>
      </c>
      <c r="G18" s="28"/>
      <c r="H18" s="145"/>
      <c r="I18" s="110" t="s">
        <v>54</v>
      </c>
      <c r="J18" s="110" t="s">
        <v>55</v>
      </c>
      <c r="K18" s="119" t="s">
        <v>56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v>5748.79</v>
      </c>
      <c r="D19" s="5">
        <v>1443.7199999999998</v>
      </c>
      <c r="E19" s="5">
        <v>1443.7199999999998</v>
      </c>
      <c r="F19" s="34">
        <v>1443.7199999999998</v>
      </c>
      <c r="G19" s="19"/>
      <c r="H19" s="37">
        <v>5748.79</v>
      </c>
      <c r="I19" s="8">
        <v>1443.7199999999998</v>
      </c>
      <c r="J19" s="8">
        <v>1443.7199999999998</v>
      </c>
      <c r="K19" s="61">
        <v>1443.7199999999998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ref="C20:C24" si="6">+H20</f>
        <v>5748.79</v>
      </c>
      <c r="D20" s="5">
        <f t="shared" ref="D20:D24" si="7">+I20-(I20*$I$85)</f>
        <v>1342.6595999999997</v>
      </c>
      <c r="E20" s="5">
        <f t="shared" ref="E20:F24" si="8">+J20</f>
        <v>1443.7199999999998</v>
      </c>
      <c r="F20" s="34">
        <f t="shared" si="8"/>
        <v>1443.7199999999998</v>
      </c>
      <c r="G20" s="19"/>
      <c r="H20" s="37">
        <v>5748.79</v>
      </c>
      <c r="I20" s="8">
        <v>1443.7199999999998</v>
      </c>
      <c r="J20" s="8">
        <v>1443.7199999999998</v>
      </c>
      <c r="K20" s="61">
        <v>1443.7199999999998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5748.79</v>
      </c>
      <c r="D21" s="5">
        <f t="shared" si="7"/>
        <v>1342.6595999999997</v>
      </c>
      <c r="E21" s="5">
        <f t="shared" si="8"/>
        <v>1443.7199999999998</v>
      </c>
      <c r="F21" s="34">
        <f t="shared" si="8"/>
        <v>1443.7199999999998</v>
      </c>
      <c r="G21" s="19"/>
      <c r="H21" s="37">
        <v>5748.79</v>
      </c>
      <c r="I21" s="8">
        <v>1443.7199999999998</v>
      </c>
      <c r="J21" s="8">
        <v>1443.7199999999998</v>
      </c>
      <c r="K21" s="61">
        <v>1443.7199999999998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5748.79</v>
      </c>
      <c r="D22" s="5">
        <f t="shared" si="7"/>
        <v>1342.6595999999997</v>
      </c>
      <c r="E22" s="5">
        <f t="shared" si="8"/>
        <v>1443.7199999999998</v>
      </c>
      <c r="F22" s="34">
        <f t="shared" si="8"/>
        <v>1443.7199999999998</v>
      </c>
      <c r="G22" s="19"/>
      <c r="H22" s="37">
        <v>5748.79</v>
      </c>
      <c r="I22" s="8">
        <v>1443.7199999999998</v>
      </c>
      <c r="J22" s="8">
        <v>1443.7199999999998</v>
      </c>
      <c r="K22" s="61">
        <v>1443.7199999999998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54</v>
      </c>
      <c r="E28" s="110" t="s">
        <v>55</v>
      </c>
      <c r="F28" s="118" t="s">
        <v>56</v>
      </c>
      <c r="G28" s="28"/>
      <c r="H28" s="145"/>
      <c r="I28" s="110" t="s">
        <v>54</v>
      </c>
      <c r="J28" s="110" t="s">
        <v>55</v>
      </c>
      <c r="K28" s="119" t="s">
        <v>56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8623.1849999999995</v>
      </c>
      <c r="D29" s="5">
        <f t="shared" si="9"/>
        <v>2165.58</v>
      </c>
      <c r="E29" s="5">
        <f t="shared" si="9"/>
        <v>2165.58</v>
      </c>
      <c r="F29" s="34">
        <f t="shared" si="9"/>
        <v>2165.58</v>
      </c>
      <c r="G29" s="19"/>
      <c r="H29" s="37">
        <f t="shared" ref="H29:K34" si="10">+H19+(H19*$J$88)</f>
        <v>9198.0640000000003</v>
      </c>
      <c r="I29" s="8">
        <f t="shared" si="10"/>
        <v>2309.9519999999998</v>
      </c>
      <c r="J29" s="8">
        <f t="shared" si="10"/>
        <v>2309.9519999999998</v>
      </c>
      <c r="K29" s="61">
        <f t="shared" si="10"/>
        <v>2309.9519999999998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8623.1849999999995</v>
      </c>
      <c r="D30" s="5">
        <f t="shared" si="9"/>
        <v>2165.58</v>
      </c>
      <c r="E30" s="5">
        <f t="shared" si="9"/>
        <v>2165.58</v>
      </c>
      <c r="F30" s="34">
        <f t="shared" si="9"/>
        <v>2165.58</v>
      </c>
      <c r="G30" s="19"/>
      <c r="H30" s="37">
        <f t="shared" si="10"/>
        <v>9198.0640000000003</v>
      </c>
      <c r="I30" s="8">
        <f t="shared" si="10"/>
        <v>2309.9519999999998</v>
      </c>
      <c r="J30" s="8">
        <f t="shared" si="10"/>
        <v>2309.9519999999998</v>
      </c>
      <c r="K30" s="61">
        <f t="shared" si="10"/>
        <v>2309.9519999999998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8623.1849999999995</v>
      </c>
      <c r="D31" s="5">
        <f t="shared" si="9"/>
        <v>2165.58</v>
      </c>
      <c r="E31" s="5">
        <f t="shared" si="9"/>
        <v>2165.58</v>
      </c>
      <c r="F31" s="34">
        <f t="shared" si="9"/>
        <v>2165.58</v>
      </c>
      <c r="G31" s="19"/>
      <c r="H31" s="37">
        <f t="shared" si="10"/>
        <v>9198.0640000000003</v>
      </c>
      <c r="I31" s="8">
        <f t="shared" si="10"/>
        <v>2309.9519999999998</v>
      </c>
      <c r="J31" s="8">
        <f t="shared" si="10"/>
        <v>2309.9519999999998</v>
      </c>
      <c r="K31" s="61">
        <f t="shared" si="10"/>
        <v>2309.9519999999998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8623.1849999999995</v>
      </c>
      <c r="D32" s="5">
        <f t="shared" si="9"/>
        <v>2165.58</v>
      </c>
      <c r="E32" s="5">
        <f t="shared" si="9"/>
        <v>2165.58</v>
      </c>
      <c r="F32" s="34">
        <f t="shared" si="9"/>
        <v>2165.58</v>
      </c>
      <c r="G32" s="19"/>
      <c r="H32" s="37">
        <f t="shared" si="10"/>
        <v>9198.0640000000003</v>
      </c>
      <c r="I32" s="8">
        <f t="shared" si="10"/>
        <v>2309.9519999999998</v>
      </c>
      <c r="J32" s="8">
        <f t="shared" si="10"/>
        <v>2309.9519999999998</v>
      </c>
      <c r="K32" s="61">
        <f t="shared" si="10"/>
        <v>2309.9519999999998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63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54</v>
      </c>
      <c r="E38" s="110" t="s">
        <v>55</v>
      </c>
      <c r="F38" s="118" t="s">
        <v>56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7473.4269999999997</v>
      </c>
      <c r="D39" s="5">
        <f>+I19+(I19*$J$89)</f>
        <v>1876.8359999999998</v>
      </c>
      <c r="E39" s="5">
        <f>+E19+(E19*$J$89)</f>
        <v>1876.8359999999998</v>
      </c>
      <c r="F39" s="34">
        <f>+F19+(F19*$J$89)</f>
        <v>1876.8359999999998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4" si="11">+H20+(H20*$J$89)</f>
        <v>7473.4269999999997</v>
      </c>
      <c r="D40" s="5">
        <f t="shared" si="11"/>
        <v>1876.8359999999998</v>
      </c>
      <c r="E40" s="5">
        <f t="shared" ref="E40:F44" si="12">+E20+(E20*$J$89)</f>
        <v>1876.8359999999998</v>
      </c>
      <c r="F40" s="34">
        <f t="shared" si="12"/>
        <v>1876.8359999999998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si="11"/>
        <v>7473.4269999999997</v>
      </c>
      <c r="D41" s="5">
        <f t="shared" si="11"/>
        <v>1876.8359999999998</v>
      </c>
      <c r="E41" s="5">
        <f t="shared" si="12"/>
        <v>1876.8359999999998</v>
      </c>
      <c r="F41" s="34">
        <f t="shared" si="12"/>
        <v>1876.8359999999998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si="11"/>
        <v>7473.4269999999997</v>
      </c>
      <c r="D42" s="5">
        <f t="shared" si="11"/>
        <v>1876.8359999999998</v>
      </c>
      <c r="E42" s="5">
        <f t="shared" si="12"/>
        <v>1876.8359999999998</v>
      </c>
      <c r="F42" s="34">
        <f t="shared" si="12"/>
        <v>1876.8359999999998</v>
      </c>
      <c r="G42" s="19"/>
      <c r="H42" s="93"/>
      <c r="I42" s="83" t="s">
        <v>121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si="11"/>
        <v>0</v>
      </c>
      <c r="D43" s="5">
        <f t="shared" si="11"/>
        <v>0</v>
      </c>
      <c r="E43" s="5">
        <f t="shared" si="12"/>
        <v>0</v>
      </c>
      <c r="F43" s="34">
        <f t="shared" si="12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si="11"/>
        <v>0</v>
      </c>
      <c r="D44" s="35">
        <f t="shared" si="11"/>
        <v>0</v>
      </c>
      <c r="E44" s="35">
        <f t="shared" si="12"/>
        <v>0</v>
      </c>
      <c r="F44" s="36">
        <f t="shared" si="12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54</v>
      </c>
      <c r="E52" s="110" t="s">
        <v>55</v>
      </c>
      <c r="F52" s="118" t="s">
        <v>56</v>
      </c>
      <c r="G52" s="48"/>
      <c r="H52" s="145"/>
      <c r="I52" s="110" t="s">
        <v>54</v>
      </c>
      <c r="J52" s="110" t="s">
        <v>55</v>
      </c>
      <c r="K52" s="119" t="s">
        <v>56</v>
      </c>
      <c r="L52" s="22"/>
    </row>
    <row r="53" spans="1:15" ht="20.100000000000001" customHeight="1" x14ac:dyDescent="0.3">
      <c r="B53" s="57" t="s">
        <v>10</v>
      </c>
      <c r="C53" s="5">
        <v>4263.93</v>
      </c>
      <c r="D53" s="5">
        <v>2284.29</v>
      </c>
      <c r="E53" s="5">
        <v>2284.29</v>
      </c>
      <c r="F53" s="34">
        <v>2284.29</v>
      </c>
      <c r="G53" s="20"/>
      <c r="H53" s="37">
        <v>4263.93</v>
      </c>
      <c r="I53" s="8">
        <v>2284.29</v>
      </c>
      <c r="J53" s="8">
        <v>2284.29</v>
      </c>
      <c r="K53" s="61">
        <v>2284.29</v>
      </c>
      <c r="L53" s="14"/>
    </row>
    <row r="54" spans="1:15" ht="20.100000000000001" customHeight="1" x14ac:dyDescent="0.3">
      <c r="B54" s="57" t="s">
        <v>11</v>
      </c>
      <c r="C54" s="5">
        <f t="shared" ref="C54:C58" si="13">+H64</f>
        <v>4263.93</v>
      </c>
      <c r="D54" s="5">
        <f t="shared" ref="D54:D58" si="14">+I64-(I64*$J$83)</f>
        <v>1484.7885000000001</v>
      </c>
      <c r="E54" s="5">
        <f t="shared" ref="E54:F58" si="15">+J64</f>
        <v>2284.29</v>
      </c>
      <c r="F54" s="34">
        <f t="shared" si="15"/>
        <v>2284.29</v>
      </c>
      <c r="G54" s="20"/>
      <c r="H54" s="37">
        <f t="shared" ref="H54:H58" si="16">+H64</f>
        <v>4263.93</v>
      </c>
      <c r="I54" s="8">
        <f t="shared" ref="I54:I58" si="17">+I64-(I64*$J$84)</f>
        <v>1918.8036</v>
      </c>
      <c r="J54" s="8">
        <f t="shared" ref="J54:K58" si="18">+J64</f>
        <v>2284.29</v>
      </c>
      <c r="K54" s="61">
        <f t="shared" si="18"/>
        <v>2284.29</v>
      </c>
      <c r="L54" s="14"/>
    </row>
    <row r="55" spans="1:15" ht="20.100000000000001" customHeight="1" x14ac:dyDescent="0.3">
      <c r="B55" s="58" t="s">
        <v>12</v>
      </c>
      <c r="C55" s="5">
        <f t="shared" si="13"/>
        <v>4263.93</v>
      </c>
      <c r="D55" s="5">
        <f t="shared" si="14"/>
        <v>1484.7885000000001</v>
      </c>
      <c r="E55" s="5">
        <f t="shared" si="15"/>
        <v>2284.29</v>
      </c>
      <c r="F55" s="34">
        <f t="shared" si="15"/>
        <v>2284.29</v>
      </c>
      <c r="G55" s="20"/>
      <c r="H55" s="37">
        <f t="shared" si="16"/>
        <v>4263.93</v>
      </c>
      <c r="I55" s="8">
        <f t="shared" si="17"/>
        <v>1918.8036</v>
      </c>
      <c r="J55" s="8">
        <f t="shared" si="18"/>
        <v>2284.29</v>
      </c>
      <c r="K55" s="61">
        <f t="shared" si="18"/>
        <v>2284.29</v>
      </c>
      <c r="L55" s="14"/>
    </row>
    <row r="56" spans="1:15" ht="20.100000000000001" customHeight="1" x14ac:dyDescent="0.3">
      <c r="B56" s="58" t="s">
        <v>13</v>
      </c>
      <c r="C56" s="5">
        <f t="shared" si="13"/>
        <v>4263.93</v>
      </c>
      <c r="D56" s="5">
        <f t="shared" si="14"/>
        <v>1484.7885000000001</v>
      </c>
      <c r="E56" s="5">
        <f t="shared" si="15"/>
        <v>2284.29</v>
      </c>
      <c r="F56" s="34">
        <f t="shared" si="15"/>
        <v>2284.29</v>
      </c>
      <c r="G56" s="20"/>
      <c r="H56" s="37">
        <f t="shared" si="16"/>
        <v>4263.93</v>
      </c>
      <c r="I56" s="8">
        <f t="shared" si="17"/>
        <v>1918.8036</v>
      </c>
      <c r="J56" s="8">
        <f t="shared" si="18"/>
        <v>2284.29</v>
      </c>
      <c r="K56" s="61">
        <f t="shared" si="18"/>
        <v>2284.29</v>
      </c>
      <c r="L56" s="14"/>
    </row>
    <row r="57" spans="1:15" ht="20.100000000000001" customHeight="1" x14ac:dyDescent="0.3">
      <c r="B57" s="58" t="s">
        <v>14</v>
      </c>
      <c r="C57" s="5">
        <f t="shared" si="13"/>
        <v>0</v>
      </c>
      <c r="D57" s="5">
        <f t="shared" si="14"/>
        <v>0</v>
      </c>
      <c r="E57" s="5">
        <f t="shared" si="15"/>
        <v>0</v>
      </c>
      <c r="F57" s="34">
        <f t="shared" si="15"/>
        <v>0</v>
      </c>
      <c r="G57" s="20"/>
      <c r="H57" s="37">
        <f t="shared" si="16"/>
        <v>0</v>
      </c>
      <c r="I57" s="8">
        <f t="shared" si="17"/>
        <v>0</v>
      </c>
      <c r="J57" s="8">
        <f t="shared" si="18"/>
        <v>0</v>
      </c>
      <c r="K57" s="61">
        <f t="shared" si="18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13"/>
        <v>0</v>
      </c>
      <c r="D58" s="35">
        <f t="shared" si="14"/>
        <v>0</v>
      </c>
      <c r="E58" s="35">
        <f t="shared" si="15"/>
        <v>0</v>
      </c>
      <c r="F58" s="36">
        <f t="shared" si="15"/>
        <v>0</v>
      </c>
      <c r="G58" s="20"/>
      <c r="H58" s="38">
        <f t="shared" si="16"/>
        <v>0</v>
      </c>
      <c r="I58" s="39">
        <f t="shared" si="17"/>
        <v>0</v>
      </c>
      <c r="J58" s="39">
        <f t="shared" si="18"/>
        <v>0</v>
      </c>
      <c r="K58" s="62">
        <f t="shared" si="18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54</v>
      </c>
      <c r="E62" s="110" t="s">
        <v>55</v>
      </c>
      <c r="F62" s="118" t="s">
        <v>56</v>
      </c>
      <c r="G62" s="48"/>
      <c r="H62" s="145"/>
      <c r="I62" s="110" t="s">
        <v>54</v>
      </c>
      <c r="J62" s="110" t="s">
        <v>55</v>
      </c>
      <c r="K62" s="119" t="s">
        <v>56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v>4263.93</v>
      </c>
      <c r="D63" s="5">
        <v>2284.29</v>
      </c>
      <c r="E63" s="5">
        <v>2284.29</v>
      </c>
      <c r="F63" s="34">
        <v>2284.29</v>
      </c>
      <c r="G63" s="20"/>
      <c r="H63" s="37">
        <v>4263.93</v>
      </c>
      <c r="I63" s="8">
        <v>2284.29</v>
      </c>
      <c r="J63" s="8">
        <v>2284.29</v>
      </c>
      <c r="K63" s="61">
        <v>2284.29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ref="C64:C68" si="19">+H64</f>
        <v>4263.93</v>
      </c>
      <c r="D64" s="5">
        <f t="shared" ref="D64:D68" si="20">+I64-(I64*$J$85)</f>
        <v>2124.3896999999997</v>
      </c>
      <c r="E64" s="5">
        <f t="shared" ref="E64:F68" si="21">+J64</f>
        <v>2284.29</v>
      </c>
      <c r="F64" s="34">
        <f t="shared" si="21"/>
        <v>2284.29</v>
      </c>
      <c r="G64" s="20"/>
      <c r="H64" s="37">
        <v>4263.93</v>
      </c>
      <c r="I64" s="8">
        <v>2284.29</v>
      </c>
      <c r="J64" s="8">
        <v>2284.29</v>
      </c>
      <c r="K64" s="61">
        <v>2284.29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19"/>
        <v>4263.93</v>
      </c>
      <c r="D65" s="5">
        <f t="shared" si="20"/>
        <v>2124.3896999999997</v>
      </c>
      <c r="E65" s="5">
        <f t="shared" si="21"/>
        <v>2284.29</v>
      </c>
      <c r="F65" s="34">
        <f t="shared" si="21"/>
        <v>2284.29</v>
      </c>
      <c r="G65" s="20"/>
      <c r="H65" s="37">
        <v>4263.93</v>
      </c>
      <c r="I65" s="8">
        <v>2284.29</v>
      </c>
      <c r="J65" s="8">
        <v>2284.29</v>
      </c>
      <c r="K65" s="61">
        <v>2284.29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19"/>
        <v>4263.93</v>
      </c>
      <c r="D66" s="5">
        <f t="shared" si="20"/>
        <v>2124.3896999999997</v>
      </c>
      <c r="E66" s="5">
        <f t="shared" si="21"/>
        <v>2284.29</v>
      </c>
      <c r="F66" s="34">
        <f t="shared" si="21"/>
        <v>2284.29</v>
      </c>
      <c r="G66" s="20"/>
      <c r="H66" s="37">
        <v>4263.93</v>
      </c>
      <c r="I66" s="8">
        <v>2284.29</v>
      </c>
      <c r="J66" s="8">
        <v>2284.29</v>
      </c>
      <c r="K66" s="61">
        <v>2284.29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19"/>
        <v>0</v>
      </c>
      <c r="D67" s="5">
        <f t="shared" si="20"/>
        <v>0</v>
      </c>
      <c r="E67" s="5">
        <f t="shared" si="21"/>
        <v>0</v>
      </c>
      <c r="F67" s="34">
        <f t="shared" si="21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19"/>
        <v>0</v>
      </c>
      <c r="D68" s="35">
        <f t="shared" si="20"/>
        <v>0</v>
      </c>
      <c r="E68" s="35">
        <f t="shared" si="21"/>
        <v>0</v>
      </c>
      <c r="F68" s="36">
        <f t="shared" si="21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54</v>
      </c>
      <c r="E72" s="110" t="s">
        <v>55</v>
      </c>
      <c r="F72" s="118" t="s">
        <v>56</v>
      </c>
      <c r="G72" s="51"/>
      <c r="H72" s="145"/>
      <c r="I72" s="110" t="s">
        <v>54</v>
      </c>
      <c r="J72" s="110" t="s">
        <v>55</v>
      </c>
      <c r="K72" s="119" t="s">
        <v>56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22">+H63+(H63*$J$87)</f>
        <v>6395.8950000000004</v>
      </c>
      <c r="D73" s="5">
        <f t="shared" si="22"/>
        <v>3426.4349999999999</v>
      </c>
      <c r="E73" s="5">
        <f t="shared" si="22"/>
        <v>3426.4349999999999</v>
      </c>
      <c r="F73" s="34">
        <f t="shared" si="22"/>
        <v>3426.4349999999999</v>
      </c>
      <c r="G73" s="20"/>
      <c r="H73" s="37">
        <f t="shared" ref="H73:K78" si="23">+H63+(H63*$J$88)</f>
        <v>6822.2880000000005</v>
      </c>
      <c r="I73" s="8">
        <f t="shared" si="23"/>
        <v>3654.8639999999996</v>
      </c>
      <c r="J73" s="8">
        <f t="shared" si="23"/>
        <v>3654.8639999999996</v>
      </c>
      <c r="K73" s="61">
        <f t="shared" si="23"/>
        <v>3654.8639999999996</v>
      </c>
      <c r="L73" s="14"/>
    </row>
    <row r="74" spans="1:15" ht="20.100000000000001" customHeight="1" x14ac:dyDescent="0.3">
      <c r="B74" s="57" t="s">
        <v>11</v>
      </c>
      <c r="C74" s="5">
        <f t="shared" si="22"/>
        <v>6395.8950000000004</v>
      </c>
      <c r="D74" s="5">
        <f t="shared" si="22"/>
        <v>3426.4349999999999</v>
      </c>
      <c r="E74" s="5">
        <f t="shared" si="22"/>
        <v>3426.4349999999999</v>
      </c>
      <c r="F74" s="34">
        <f t="shared" si="22"/>
        <v>3426.4349999999999</v>
      </c>
      <c r="G74" s="20"/>
      <c r="H74" s="37">
        <f t="shared" si="23"/>
        <v>6822.2880000000005</v>
      </c>
      <c r="I74" s="8">
        <f t="shared" si="23"/>
        <v>3654.8639999999996</v>
      </c>
      <c r="J74" s="8">
        <f t="shared" si="23"/>
        <v>3654.8639999999996</v>
      </c>
      <c r="K74" s="61">
        <f t="shared" si="23"/>
        <v>3654.8639999999996</v>
      </c>
      <c r="L74" s="14"/>
    </row>
    <row r="75" spans="1:15" ht="20.100000000000001" customHeight="1" x14ac:dyDescent="0.3">
      <c r="B75" s="58" t="s">
        <v>12</v>
      </c>
      <c r="C75" s="5">
        <f t="shared" si="22"/>
        <v>6395.8950000000004</v>
      </c>
      <c r="D75" s="5">
        <f t="shared" si="22"/>
        <v>3426.4349999999999</v>
      </c>
      <c r="E75" s="5">
        <f t="shared" si="22"/>
        <v>3426.4349999999999</v>
      </c>
      <c r="F75" s="34">
        <f t="shared" si="22"/>
        <v>3426.4349999999999</v>
      </c>
      <c r="G75" s="20"/>
      <c r="H75" s="37">
        <f t="shared" si="23"/>
        <v>6822.2880000000005</v>
      </c>
      <c r="I75" s="8">
        <f t="shared" si="23"/>
        <v>3654.8639999999996</v>
      </c>
      <c r="J75" s="8">
        <f t="shared" si="23"/>
        <v>3654.8639999999996</v>
      </c>
      <c r="K75" s="61">
        <f t="shared" si="23"/>
        <v>3654.8639999999996</v>
      </c>
      <c r="L75" s="14"/>
    </row>
    <row r="76" spans="1:15" ht="20.100000000000001" customHeight="1" x14ac:dyDescent="0.3">
      <c r="B76" s="58" t="s">
        <v>13</v>
      </c>
      <c r="C76" s="5">
        <f t="shared" si="22"/>
        <v>6395.8950000000004</v>
      </c>
      <c r="D76" s="5">
        <f t="shared" si="22"/>
        <v>3426.4349999999999</v>
      </c>
      <c r="E76" s="5">
        <f t="shared" si="22"/>
        <v>3426.4349999999999</v>
      </c>
      <c r="F76" s="34">
        <f t="shared" si="22"/>
        <v>3426.4349999999999</v>
      </c>
      <c r="G76" s="20"/>
      <c r="H76" s="37">
        <f t="shared" si="23"/>
        <v>6822.2880000000005</v>
      </c>
      <c r="I76" s="8">
        <f t="shared" si="23"/>
        <v>3654.8639999999996</v>
      </c>
      <c r="J76" s="8">
        <f t="shared" si="23"/>
        <v>3654.8639999999996</v>
      </c>
      <c r="K76" s="61">
        <f t="shared" si="23"/>
        <v>3654.8639999999996</v>
      </c>
      <c r="L76" s="14"/>
    </row>
    <row r="77" spans="1:15" ht="20.100000000000001" customHeight="1" x14ac:dyDescent="0.3">
      <c r="B77" s="58" t="s">
        <v>14</v>
      </c>
      <c r="C77" s="5">
        <f t="shared" si="22"/>
        <v>0</v>
      </c>
      <c r="D77" s="5">
        <f t="shared" si="22"/>
        <v>0</v>
      </c>
      <c r="E77" s="5">
        <f t="shared" si="22"/>
        <v>0</v>
      </c>
      <c r="F77" s="34">
        <f t="shared" si="22"/>
        <v>0</v>
      </c>
      <c r="G77" s="20"/>
      <c r="H77" s="37">
        <f t="shared" si="23"/>
        <v>0</v>
      </c>
      <c r="I77" s="8">
        <f t="shared" si="23"/>
        <v>0</v>
      </c>
      <c r="J77" s="8">
        <f t="shared" si="23"/>
        <v>0</v>
      </c>
      <c r="K77" s="61">
        <f t="shared" si="23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22"/>
        <v>0</v>
      </c>
      <c r="D78" s="35">
        <f t="shared" si="22"/>
        <v>0</v>
      </c>
      <c r="E78" s="35">
        <f t="shared" si="22"/>
        <v>0</v>
      </c>
      <c r="F78" s="36">
        <f t="shared" si="22"/>
        <v>0</v>
      </c>
      <c r="G78" s="20"/>
      <c r="H78" s="38">
        <f t="shared" si="23"/>
        <v>0</v>
      </c>
      <c r="I78" s="39">
        <f t="shared" si="23"/>
        <v>0</v>
      </c>
      <c r="J78" s="39">
        <f t="shared" si="23"/>
        <v>0</v>
      </c>
      <c r="K78" s="62">
        <f t="shared" si="23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53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54</v>
      </c>
      <c r="E82" s="110" t="s">
        <v>55</v>
      </c>
      <c r="F82" s="118" t="s">
        <v>56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24">+H63+(H63*$J$89)</f>
        <v>5543.1090000000004</v>
      </c>
      <c r="D83" s="5">
        <f t="shared" si="24"/>
        <v>2969.5769999999998</v>
      </c>
      <c r="E83" s="5">
        <f t="shared" si="24"/>
        <v>2969.5769999999998</v>
      </c>
      <c r="F83" s="34">
        <f t="shared" si="24"/>
        <v>2969.5769999999998</v>
      </c>
      <c r="G83" s="24"/>
      <c r="H83" s="120" t="s">
        <v>34</v>
      </c>
      <c r="I83" s="10">
        <v>0.35</v>
      </c>
      <c r="J83" s="10">
        <v>0.35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24"/>
        <v>5543.1090000000004</v>
      </c>
      <c r="D84" s="5">
        <f t="shared" si="24"/>
        <v>2969.5769999999998</v>
      </c>
      <c r="E84" s="5">
        <f t="shared" si="24"/>
        <v>2969.5769999999998</v>
      </c>
      <c r="F84" s="34">
        <f t="shared" si="24"/>
        <v>2969.5769999999998</v>
      </c>
      <c r="G84" s="24"/>
      <c r="H84" s="120" t="s">
        <v>35</v>
      </c>
      <c r="I84" s="10">
        <v>0.16</v>
      </c>
      <c r="J84" s="10">
        <v>0.16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24"/>
        <v>5543.1090000000004</v>
      </c>
      <c r="D85" s="5">
        <f t="shared" si="24"/>
        <v>2969.5769999999998</v>
      </c>
      <c r="E85" s="5">
        <f t="shared" si="24"/>
        <v>2969.5769999999998</v>
      </c>
      <c r="F85" s="34">
        <f t="shared" si="24"/>
        <v>2969.5769999999998</v>
      </c>
      <c r="G85" s="24"/>
      <c r="H85" s="120" t="s">
        <v>36</v>
      </c>
      <c r="I85" s="10">
        <v>7.0000000000000007E-2</v>
      </c>
      <c r="J85" s="10">
        <v>7.0000000000000007E-2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24"/>
        <v>5543.1090000000004</v>
      </c>
      <c r="D86" s="5">
        <f t="shared" si="24"/>
        <v>2969.5769999999998</v>
      </c>
      <c r="E86" s="5">
        <f t="shared" si="24"/>
        <v>2969.5769999999998</v>
      </c>
      <c r="F86" s="34">
        <f t="shared" si="24"/>
        <v>2969.5769999999998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24"/>
        <v>0</v>
      </c>
      <c r="D87" s="5">
        <f t="shared" si="24"/>
        <v>0</v>
      </c>
      <c r="E87" s="5">
        <f t="shared" si="24"/>
        <v>0</v>
      </c>
      <c r="F87" s="34">
        <f t="shared" si="24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24"/>
        <v>0</v>
      </c>
      <c r="D88" s="35">
        <f t="shared" si="24"/>
        <v>0</v>
      </c>
      <c r="E88" s="35">
        <f t="shared" si="24"/>
        <v>0</v>
      </c>
      <c r="F88" s="36">
        <f t="shared" si="24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21" t="s">
        <v>42</v>
      </c>
      <c r="E91" s="122"/>
      <c r="F91" s="34">
        <v>18.350000000000001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149.54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B1:K1"/>
    <mergeCell ref="B2:K2"/>
    <mergeCell ref="B4:K4"/>
    <mergeCell ref="B5:K5"/>
    <mergeCell ref="B6:F6"/>
    <mergeCell ref="H6:K6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36:F36"/>
    <mergeCell ref="H36:K38"/>
    <mergeCell ref="B37:B38"/>
    <mergeCell ref="C37:C38"/>
    <mergeCell ref="D37:F37"/>
    <mergeCell ref="B27:B28"/>
    <mergeCell ref="C27:C28"/>
    <mergeCell ref="D27:F27"/>
    <mergeCell ref="H27:H28"/>
    <mergeCell ref="I27:K27"/>
    <mergeCell ref="H39:K40"/>
    <mergeCell ref="H41:K41"/>
    <mergeCell ref="I44:K44"/>
    <mergeCell ref="I45:K45"/>
    <mergeCell ref="B46:F46"/>
    <mergeCell ref="I46:K46"/>
    <mergeCell ref="B48:K48"/>
    <mergeCell ref="B50:F50"/>
    <mergeCell ref="H50:K50"/>
    <mergeCell ref="B51:B52"/>
    <mergeCell ref="C51:C52"/>
    <mergeCell ref="D51:F51"/>
    <mergeCell ref="H51:H52"/>
    <mergeCell ref="I51:K51"/>
    <mergeCell ref="B60:F60"/>
    <mergeCell ref="H60:K60"/>
    <mergeCell ref="B61:B62"/>
    <mergeCell ref="C61:C62"/>
    <mergeCell ref="D61:F61"/>
    <mergeCell ref="H61:H62"/>
    <mergeCell ref="I61:K61"/>
    <mergeCell ref="B70:F70"/>
    <mergeCell ref="H70:K70"/>
    <mergeCell ref="B71:B72"/>
    <mergeCell ref="C71:C72"/>
    <mergeCell ref="D71:F71"/>
    <mergeCell ref="H71:H72"/>
    <mergeCell ref="I71:K71"/>
    <mergeCell ref="B80:F80"/>
    <mergeCell ref="H80:J80"/>
    <mergeCell ref="B81:B82"/>
    <mergeCell ref="C81:C82"/>
    <mergeCell ref="D81:F81"/>
    <mergeCell ref="H81:J81"/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</mergeCells>
  <pageMargins left="0.25" right="0.25" top="0.75" bottom="0.75" header="0.3" footer="0.3"/>
  <pageSetup paperSize="5" scale="53" fitToHeight="0" orientation="portrait" r:id="rId1"/>
  <ignoredErrors>
    <ignoredError sqref="B9:F41 H10:K28 B54:K9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1A2E-885D-4286-ACED-B64F4425601B}">
  <sheetPr>
    <tabColor rgb="FF0070C0"/>
    <pageSetUpPr fitToPage="1"/>
  </sheetPr>
  <dimension ref="A1:O95"/>
  <sheetViews>
    <sheetView showGridLines="0" topLeftCell="A76" zoomScale="83" zoomScaleNormal="83" workbookViewId="0">
      <selection activeCell="D63" sqref="D63:D68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44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7</v>
      </c>
      <c r="E8" s="110" t="s">
        <v>8</v>
      </c>
      <c r="F8" s="111" t="s">
        <v>9</v>
      </c>
      <c r="G8" s="43"/>
      <c r="H8" s="145"/>
      <c r="I8" s="110" t="s">
        <v>7</v>
      </c>
      <c r="J8" s="110" t="s">
        <v>8</v>
      </c>
      <c r="K8" s="112" t="s">
        <v>9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6516.9</v>
      </c>
      <c r="D9" s="5">
        <f t="shared" ref="D9:D14" si="1">+I19-(I19*$I$83)</f>
        <v>633.50399999999991</v>
      </c>
      <c r="E9" s="5">
        <f t="shared" ref="E9:F14" si="2">+J19</f>
        <v>1055.8399999999999</v>
      </c>
      <c r="F9" s="34">
        <f t="shared" si="2"/>
        <v>1055.8399999999999</v>
      </c>
      <c r="G9" s="19"/>
      <c r="H9" s="37">
        <f t="shared" ref="H9:H14" si="3">+H19</f>
        <v>6516.9</v>
      </c>
      <c r="I9" s="8">
        <f t="shared" ref="I9:I14" si="4">+I19-(I19*$I$84)</f>
        <v>739.08799999999997</v>
      </c>
      <c r="J9" s="8">
        <f t="shared" ref="J9:K14" si="5">+J19</f>
        <v>1055.8399999999999</v>
      </c>
      <c r="K9" s="61">
        <f t="shared" si="5"/>
        <v>1055.8399999999999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6516.9</v>
      </c>
      <c r="D10" s="5">
        <f t="shared" si="1"/>
        <v>633.50399999999991</v>
      </c>
      <c r="E10" s="5">
        <f t="shared" si="2"/>
        <v>1055.8399999999999</v>
      </c>
      <c r="F10" s="34">
        <f t="shared" si="2"/>
        <v>1055.8399999999999</v>
      </c>
      <c r="G10" s="19"/>
      <c r="H10" s="37">
        <f t="shared" si="3"/>
        <v>6516.9</v>
      </c>
      <c r="I10" s="8">
        <f t="shared" si="4"/>
        <v>739.08799999999997</v>
      </c>
      <c r="J10" s="8">
        <f t="shared" si="5"/>
        <v>1055.8399999999999</v>
      </c>
      <c r="K10" s="61">
        <f t="shared" si="5"/>
        <v>1055.8399999999999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6516.9</v>
      </c>
      <c r="D11" s="5">
        <f t="shared" si="1"/>
        <v>633.50399999999991</v>
      </c>
      <c r="E11" s="5">
        <f t="shared" si="2"/>
        <v>1055.8399999999999</v>
      </c>
      <c r="F11" s="34">
        <f t="shared" si="2"/>
        <v>1055.8399999999999</v>
      </c>
      <c r="G11" s="19"/>
      <c r="H11" s="37">
        <f t="shared" si="3"/>
        <v>6516.9</v>
      </c>
      <c r="I11" s="8">
        <f t="shared" si="4"/>
        <v>739.08799999999997</v>
      </c>
      <c r="J11" s="8">
        <f t="shared" si="5"/>
        <v>1055.8399999999999</v>
      </c>
      <c r="K11" s="61">
        <f t="shared" si="5"/>
        <v>1055.8399999999999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6516.9</v>
      </c>
      <c r="D12" s="5">
        <f t="shared" si="1"/>
        <v>633.50399999999991</v>
      </c>
      <c r="E12" s="5">
        <f t="shared" si="2"/>
        <v>1055.8399999999999</v>
      </c>
      <c r="F12" s="34">
        <f t="shared" si="2"/>
        <v>1055.8399999999999</v>
      </c>
      <c r="G12" s="19"/>
      <c r="H12" s="37">
        <f t="shared" si="3"/>
        <v>6516.9</v>
      </c>
      <c r="I12" s="8">
        <f t="shared" si="4"/>
        <v>739.08799999999997</v>
      </c>
      <c r="J12" s="8">
        <f t="shared" si="5"/>
        <v>1055.8399999999999</v>
      </c>
      <c r="K12" s="61">
        <f t="shared" si="5"/>
        <v>1055.8399999999999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7</v>
      </c>
      <c r="E18" s="110" t="s">
        <v>8</v>
      </c>
      <c r="F18" s="111" t="s">
        <v>9</v>
      </c>
      <c r="G18" s="28"/>
      <c r="H18" s="145"/>
      <c r="I18" s="110" t="s">
        <v>7</v>
      </c>
      <c r="J18" s="110" t="s">
        <v>8</v>
      </c>
      <c r="K18" s="112" t="s">
        <v>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6516.9</v>
      </c>
      <c r="D19" s="5">
        <f t="shared" ref="D19:D24" si="7">+I19-(I19*$I$85)</f>
        <v>1055.8399999999999</v>
      </c>
      <c r="E19" s="5">
        <f t="shared" ref="E19:F24" si="8">+J19</f>
        <v>1055.8399999999999</v>
      </c>
      <c r="F19" s="34">
        <f t="shared" si="8"/>
        <v>1055.8399999999999</v>
      </c>
      <c r="G19" s="19"/>
      <c r="H19" s="37">
        <v>6516.9</v>
      </c>
      <c r="I19" s="8">
        <v>1055.8399999999999</v>
      </c>
      <c r="J19" s="8">
        <v>1055.8399999999999</v>
      </c>
      <c r="K19" s="61">
        <v>1055.8399999999999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6516.9</v>
      </c>
      <c r="D20" s="5">
        <f t="shared" si="7"/>
        <v>1055.8399999999999</v>
      </c>
      <c r="E20" s="5">
        <f t="shared" si="8"/>
        <v>1055.8399999999999</v>
      </c>
      <c r="F20" s="34">
        <f t="shared" si="8"/>
        <v>1055.8399999999999</v>
      </c>
      <c r="G20" s="19"/>
      <c r="H20" s="37">
        <v>6516.9</v>
      </c>
      <c r="I20" s="8">
        <v>1055.8399999999999</v>
      </c>
      <c r="J20" s="8">
        <v>1055.8399999999999</v>
      </c>
      <c r="K20" s="61">
        <v>1055.8399999999999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6516.9</v>
      </c>
      <c r="D21" s="5">
        <f t="shared" si="7"/>
        <v>1055.8399999999999</v>
      </c>
      <c r="E21" s="5">
        <f t="shared" si="8"/>
        <v>1055.8399999999999</v>
      </c>
      <c r="F21" s="34">
        <f t="shared" si="8"/>
        <v>1055.8399999999999</v>
      </c>
      <c r="G21" s="19"/>
      <c r="H21" s="37">
        <v>6516.9</v>
      </c>
      <c r="I21" s="8">
        <v>1055.8399999999999</v>
      </c>
      <c r="J21" s="8">
        <v>1055.8399999999999</v>
      </c>
      <c r="K21" s="61">
        <v>1055.8399999999999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6516.9</v>
      </c>
      <c r="D22" s="5">
        <f t="shared" si="7"/>
        <v>1055.8399999999999</v>
      </c>
      <c r="E22" s="5">
        <f t="shared" si="8"/>
        <v>1055.8399999999999</v>
      </c>
      <c r="F22" s="34">
        <f t="shared" si="8"/>
        <v>1055.8399999999999</v>
      </c>
      <c r="G22" s="19"/>
      <c r="H22" s="37">
        <v>6516.9</v>
      </c>
      <c r="I22" s="8">
        <v>1055.8399999999999</v>
      </c>
      <c r="J22" s="8">
        <v>1055.8399999999999</v>
      </c>
      <c r="K22" s="61">
        <v>1055.8399999999999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7</v>
      </c>
      <c r="E28" s="110" t="s">
        <v>8</v>
      </c>
      <c r="F28" s="111" t="s">
        <v>9</v>
      </c>
      <c r="G28" s="28"/>
      <c r="H28" s="145"/>
      <c r="I28" s="110" t="s">
        <v>7</v>
      </c>
      <c r="J28" s="110" t="s">
        <v>8</v>
      </c>
      <c r="K28" s="112" t="s">
        <v>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9775.3499999999985</v>
      </c>
      <c r="D29" s="5">
        <f t="shared" si="9"/>
        <v>1583.7599999999998</v>
      </c>
      <c r="E29" s="5">
        <f t="shared" si="9"/>
        <v>1583.7599999999998</v>
      </c>
      <c r="F29" s="34">
        <f t="shared" si="9"/>
        <v>1583.7599999999998</v>
      </c>
      <c r="G29" s="19"/>
      <c r="H29" s="37">
        <f t="shared" ref="H29:K34" si="10">+H19+(H19*$J$88)</f>
        <v>10427.039999999999</v>
      </c>
      <c r="I29" s="8">
        <f t="shared" si="10"/>
        <v>1689.3439999999998</v>
      </c>
      <c r="J29" s="8">
        <f t="shared" si="10"/>
        <v>1689.3439999999998</v>
      </c>
      <c r="K29" s="61">
        <f t="shared" si="10"/>
        <v>1689.3439999999998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9775.3499999999985</v>
      </c>
      <c r="D30" s="5">
        <f t="shared" si="9"/>
        <v>1583.7599999999998</v>
      </c>
      <c r="E30" s="5">
        <f t="shared" si="9"/>
        <v>1583.7599999999998</v>
      </c>
      <c r="F30" s="34">
        <f t="shared" si="9"/>
        <v>1583.7599999999998</v>
      </c>
      <c r="G30" s="19"/>
      <c r="H30" s="37">
        <f t="shared" si="10"/>
        <v>10427.039999999999</v>
      </c>
      <c r="I30" s="8">
        <f t="shared" si="10"/>
        <v>1689.3439999999998</v>
      </c>
      <c r="J30" s="8">
        <f t="shared" si="10"/>
        <v>1689.3439999999998</v>
      </c>
      <c r="K30" s="61">
        <f t="shared" si="10"/>
        <v>1689.3439999999998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9775.3499999999985</v>
      </c>
      <c r="D31" s="5">
        <f t="shared" si="9"/>
        <v>1583.7599999999998</v>
      </c>
      <c r="E31" s="5">
        <f t="shared" si="9"/>
        <v>1583.7599999999998</v>
      </c>
      <c r="F31" s="34">
        <f t="shared" si="9"/>
        <v>1583.7599999999998</v>
      </c>
      <c r="G31" s="19"/>
      <c r="H31" s="37">
        <f t="shared" si="10"/>
        <v>10427.039999999999</v>
      </c>
      <c r="I31" s="8">
        <f t="shared" si="10"/>
        <v>1689.3439999999998</v>
      </c>
      <c r="J31" s="8">
        <f t="shared" si="10"/>
        <v>1689.3439999999998</v>
      </c>
      <c r="K31" s="61">
        <f t="shared" si="10"/>
        <v>1689.3439999999998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9775.3499999999985</v>
      </c>
      <c r="D32" s="5">
        <f t="shared" si="9"/>
        <v>1583.7599999999998</v>
      </c>
      <c r="E32" s="5">
        <f t="shared" si="9"/>
        <v>1583.7599999999998</v>
      </c>
      <c r="F32" s="34">
        <f t="shared" si="9"/>
        <v>1583.7599999999998</v>
      </c>
      <c r="G32" s="19"/>
      <c r="H32" s="37">
        <f t="shared" si="10"/>
        <v>10427.039999999999</v>
      </c>
      <c r="I32" s="8">
        <f t="shared" si="10"/>
        <v>1689.3439999999998</v>
      </c>
      <c r="J32" s="8">
        <f t="shared" si="10"/>
        <v>1689.3439999999998</v>
      </c>
      <c r="K32" s="61">
        <f t="shared" si="10"/>
        <v>1689.3439999999998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50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7</v>
      </c>
      <c r="E38" s="110" t="s">
        <v>8</v>
      </c>
      <c r="F38" s="111" t="s">
        <v>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8471.9699999999993</v>
      </c>
      <c r="D39" s="5">
        <f>+I19+(I19*$J$89)</f>
        <v>1372.5919999999999</v>
      </c>
      <c r="E39" s="5">
        <f>+E19+(E19*$J$89)</f>
        <v>1372.5919999999999</v>
      </c>
      <c r="F39" s="34">
        <f>+F19+(F19*$J$89)</f>
        <v>1372.5919999999999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8471.9699999999993</v>
      </c>
      <c r="D40" s="5">
        <f t="shared" si="11"/>
        <v>1372.5919999999999</v>
      </c>
      <c r="E40" s="5">
        <f t="shared" ref="E40:F40" si="12">+E20+(E20*$J$89)</f>
        <v>1372.5919999999999</v>
      </c>
      <c r="F40" s="34">
        <f t="shared" si="12"/>
        <v>1372.5919999999999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8471.9699999999993</v>
      </c>
      <c r="D41" s="5">
        <f t="shared" si="13"/>
        <v>1372.5919999999999</v>
      </c>
      <c r="E41" s="5">
        <f t="shared" ref="E41:F41" si="14">+E21+(E21*$J$89)</f>
        <v>1372.5919999999999</v>
      </c>
      <c r="F41" s="34">
        <f t="shared" si="14"/>
        <v>1372.5919999999999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8471.9699999999993</v>
      </c>
      <c r="D42" s="5">
        <f t="shared" si="15"/>
        <v>1372.5919999999999</v>
      </c>
      <c r="E42" s="5">
        <f t="shared" ref="E42:F42" si="16">+E22+(E22*$J$89)</f>
        <v>1372.5919999999999</v>
      </c>
      <c r="F42" s="34">
        <f t="shared" si="16"/>
        <v>1372.5919999999999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7</v>
      </c>
      <c r="E52" s="110" t="s">
        <v>8</v>
      </c>
      <c r="F52" s="111" t="s">
        <v>9</v>
      </c>
      <c r="G52" s="48"/>
      <c r="H52" s="145"/>
      <c r="I52" s="110" t="s">
        <v>7</v>
      </c>
      <c r="J52" s="110" t="s">
        <v>8</v>
      </c>
      <c r="K52" s="112" t="s">
        <v>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3574.32</v>
      </c>
      <c r="D53" s="5">
        <f t="shared" ref="D53:D58" si="22">+I63-(I63*$J$83)</f>
        <v>653.75399999999991</v>
      </c>
      <c r="E53" s="5">
        <f t="shared" ref="E53:F58" si="23">+J63</f>
        <v>1089.5899999999999</v>
      </c>
      <c r="F53" s="34">
        <f t="shared" si="23"/>
        <v>1089.5899999999999</v>
      </c>
      <c r="G53" s="20"/>
      <c r="H53" s="37">
        <f t="shared" ref="H53:H58" si="24">+H63</f>
        <v>3574.32</v>
      </c>
      <c r="I53" s="8">
        <f t="shared" ref="I53:I58" si="25">+I63-(I63*$J$84)</f>
        <v>762.71299999999997</v>
      </c>
      <c r="J53" s="8">
        <f t="shared" ref="J53:K58" si="26">+J63</f>
        <v>1089.5899999999999</v>
      </c>
      <c r="K53" s="61">
        <f t="shared" si="26"/>
        <v>1089.5899999999999</v>
      </c>
      <c r="L53" s="14"/>
    </row>
    <row r="54" spans="1:15" ht="20.100000000000001" customHeight="1" x14ac:dyDescent="0.3">
      <c r="B54" s="57" t="s">
        <v>11</v>
      </c>
      <c r="C54" s="5">
        <f t="shared" si="21"/>
        <v>3574.32</v>
      </c>
      <c r="D54" s="5">
        <f t="shared" si="22"/>
        <v>653.75399999999991</v>
      </c>
      <c r="E54" s="5">
        <f t="shared" si="23"/>
        <v>1089.5899999999999</v>
      </c>
      <c r="F54" s="34">
        <f t="shared" si="23"/>
        <v>1089.5899999999999</v>
      </c>
      <c r="G54" s="20"/>
      <c r="H54" s="37">
        <f t="shared" si="24"/>
        <v>3574.32</v>
      </c>
      <c r="I54" s="8">
        <f t="shared" si="25"/>
        <v>762.71299999999997</v>
      </c>
      <c r="J54" s="8">
        <f t="shared" si="26"/>
        <v>1089.5899999999999</v>
      </c>
      <c r="K54" s="61">
        <f t="shared" si="26"/>
        <v>1089.5899999999999</v>
      </c>
      <c r="L54" s="14"/>
    </row>
    <row r="55" spans="1:15" ht="20.100000000000001" customHeight="1" x14ac:dyDescent="0.3">
      <c r="B55" s="58" t="s">
        <v>12</v>
      </c>
      <c r="C55" s="5">
        <f t="shared" si="21"/>
        <v>3574.32</v>
      </c>
      <c r="D55" s="5">
        <f t="shared" si="22"/>
        <v>653.75399999999991</v>
      </c>
      <c r="E55" s="5">
        <f t="shared" si="23"/>
        <v>1089.5899999999999</v>
      </c>
      <c r="F55" s="34">
        <f t="shared" si="23"/>
        <v>1089.5899999999999</v>
      </c>
      <c r="G55" s="20"/>
      <c r="H55" s="37">
        <f t="shared" si="24"/>
        <v>3574.32</v>
      </c>
      <c r="I55" s="8">
        <f t="shared" si="25"/>
        <v>762.71299999999997</v>
      </c>
      <c r="J55" s="8">
        <f t="shared" si="26"/>
        <v>1089.5899999999999</v>
      </c>
      <c r="K55" s="61">
        <f t="shared" si="26"/>
        <v>1089.5899999999999</v>
      </c>
      <c r="L55" s="14"/>
    </row>
    <row r="56" spans="1:15" ht="20.100000000000001" customHeight="1" x14ac:dyDescent="0.3">
      <c r="B56" s="58" t="s">
        <v>13</v>
      </c>
      <c r="C56" s="5">
        <f t="shared" si="21"/>
        <v>3574.32</v>
      </c>
      <c r="D56" s="5">
        <f t="shared" si="22"/>
        <v>653.75399999999991</v>
      </c>
      <c r="E56" s="5">
        <f t="shared" si="23"/>
        <v>1089.5899999999999</v>
      </c>
      <c r="F56" s="34">
        <f t="shared" si="23"/>
        <v>1089.5899999999999</v>
      </c>
      <c r="G56" s="20"/>
      <c r="H56" s="37">
        <f t="shared" si="24"/>
        <v>3574.32</v>
      </c>
      <c r="I56" s="8">
        <f t="shared" si="25"/>
        <v>762.71299999999997</v>
      </c>
      <c r="J56" s="8">
        <f t="shared" si="26"/>
        <v>1089.5899999999999</v>
      </c>
      <c r="K56" s="61">
        <f t="shared" si="26"/>
        <v>1089.5899999999999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7</v>
      </c>
      <c r="E62" s="110" t="s">
        <v>8</v>
      </c>
      <c r="F62" s="111" t="s">
        <v>9</v>
      </c>
      <c r="G62" s="48"/>
      <c r="H62" s="145"/>
      <c r="I62" s="110" t="s">
        <v>7</v>
      </c>
      <c r="J62" s="110" t="s">
        <v>8</v>
      </c>
      <c r="K62" s="112" t="s">
        <v>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3574.32</v>
      </c>
      <c r="D63" s="5">
        <f t="shared" ref="D63:D68" si="28">+I63-(I63*$J$85)</f>
        <v>1089.5899999999999</v>
      </c>
      <c r="E63" s="5">
        <f t="shared" ref="E63:F68" si="29">+J63</f>
        <v>1089.5899999999999</v>
      </c>
      <c r="F63" s="34">
        <f t="shared" si="29"/>
        <v>1089.5899999999999</v>
      </c>
      <c r="G63" s="20"/>
      <c r="H63" s="37">
        <v>3574.32</v>
      </c>
      <c r="I63" s="8">
        <v>1089.5899999999999</v>
      </c>
      <c r="J63" s="8">
        <v>1089.5899999999999</v>
      </c>
      <c r="K63" s="61">
        <v>1089.5899999999999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3574.32</v>
      </c>
      <c r="D64" s="5">
        <f t="shared" si="28"/>
        <v>1089.5899999999999</v>
      </c>
      <c r="E64" s="5">
        <f t="shared" si="29"/>
        <v>1089.5899999999999</v>
      </c>
      <c r="F64" s="34">
        <f t="shared" si="29"/>
        <v>1089.5899999999999</v>
      </c>
      <c r="G64" s="20"/>
      <c r="H64" s="37">
        <v>3574.32</v>
      </c>
      <c r="I64" s="8">
        <v>1089.5899999999999</v>
      </c>
      <c r="J64" s="8">
        <v>1089.5899999999999</v>
      </c>
      <c r="K64" s="61">
        <v>1089.5899999999999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3574.32</v>
      </c>
      <c r="D65" s="5">
        <f t="shared" si="28"/>
        <v>1089.5899999999999</v>
      </c>
      <c r="E65" s="5">
        <f t="shared" si="29"/>
        <v>1089.5899999999999</v>
      </c>
      <c r="F65" s="34">
        <f t="shared" si="29"/>
        <v>1089.5899999999999</v>
      </c>
      <c r="G65" s="20"/>
      <c r="H65" s="37">
        <v>3574.32</v>
      </c>
      <c r="I65" s="8">
        <v>1089.5899999999999</v>
      </c>
      <c r="J65" s="8">
        <v>1089.5899999999999</v>
      </c>
      <c r="K65" s="61">
        <v>1089.5899999999999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3574.32</v>
      </c>
      <c r="D66" s="5">
        <f t="shared" si="28"/>
        <v>1089.5899999999999</v>
      </c>
      <c r="E66" s="5">
        <f t="shared" si="29"/>
        <v>1089.5899999999999</v>
      </c>
      <c r="F66" s="34">
        <f t="shared" si="29"/>
        <v>1089.5899999999999</v>
      </c>
      <c r="G66" s="20"/>
      <c r="H66" s="37">
        <v>3574.32</v>
      </c>
      <c r="I66" s="8">
        <v>1089.5899999999999</v>
      </c>
      <c r="J66" s="8">
        <v>1089.5899999999999</v>
      </c>
      <c r="K66" s="61">
        <v>1089.5899999999999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7</v>
      </c>
      <c r="E72" s="110" t="s">
        <v>8</v>
      </c>
      <c r="F72" s="111" t="s">
        <v>9</v>
      </c>
      <c r="G72" s="51"/>
      <c r="H72" s="145"/>
      <c r="I72" s="110" t="s">
        <v>7</v>
      </c>
      <c r="J72" s="110" t="s">
        <v>8</v>
      </c>
      <c r="K72" s="112" t="s">
        <v>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5361.4800000000005</v>
      </c>
      <c r="D73" s="5">
        <f t="shared" si="30"/>
        <v>1634.3849999999998</v>
      </c>
      <c r="E73" s="5">
        <f t="shared" si="30"/>
        <v>1634.3849999999998</v>
      </c>
      <c r="F73" s="34">
        <f t="shared" si="30"/>
        <v>1634.3849999999998</v>
      </c>
      <c r="G73" s="20"/>
      <c r="H73" s="37">
        <f t="shared" ref="H73:K78" si="31">+H63+(H63*$J$88)</f>
        <v>5718.9120000000003</v>
      </c>
      <c r="I73" s="8">
        <f t="shared" si="31"/>
        <v>1743.3439999999998</v>
      </c>
      <c r="J73" s="8">
        <f t="shared" si="31"/>
        <v>1743.3439999999998</v>
      </c>
      <c r="K73" s="61">
        <f t="shared" si="31"/>
        <v>1743.3439999999998</v>
      </c>
      <c r="L73" s="14"/>
    </row>
    <row r="74" spans="1:15" ht="20.100000000000001" customHeight="1" x14ac:dyDescent="0.3">
      <c r="B74" s="57" t="s">
        <v>11</v>
      </c>
      <c r="C74" s="5">
        <f t="shared" si="30"/>
        <v>5361.4800000000005</v>
      </c>
      <c r="D74" s="5">
        <f t="shared" si="30"/>
        <v>1634.3849999999998</v>
      </c>
      <c r="E74" s="5">
        <f t="shared" si="30"/>
        <v>1634.3849999999998</v>
      </c>
      <c r="F74" s="34">
        <f t="shared" si="30"/>
        <v>1634.3849999999998</v>
      </c>
      <c r="G74" s="20"/>
      <c r="H74" s="37">
        <f t="shared" si="31"/>
        <v>5718.9120000000003</v>
      </c>
      <c r="I74" s="8">
        <f t="shared" si="31"/>
        <v>1743.3439999999998</v>
      </c>
      <c r="J74" s="8">
        <f t="shared" si="31"/>
        <v>1743.3439999999998</v>
      </c>
      <c r="K74" s="61">
        <f t="shared" si="31"/>
        <v>1743.3439999999998</v>
      </c>
      <c r="L74" s="14"/>
    </row>
    <row r="75" spans="1:15" ht="20.100000000000001" customHeight="1" x14ac:dyDescent="0.3">
      <c r="B75" s="58" t="s">
        <v>12</v>
      </c>
      <c r="C75" s="5">
        <f t="shared" si="30"/>
        <v>5361.4800000000005</v>
      </c>
      <c r="D75" s="5">
        <f t="shared" si="30"/>
        <v>1634.3849999999998</v>
      </c>
      <c r="E75" s="5">
        <f t="shared" si="30"/>
        <v>1634.3849999999998</v>
      </c>
      <c r="F75" s="34">
        <f t="shared" si="30"/>
        <v>1634.3849999999998</v>
      </c>
      <c r="G75" s="20"/>
      <c r="H75" s="37">
        <f t="shared" si="31"/>
        <v>5718.9120000000003</v>
      </c>
      <c r="I75" s="8">
        <f t="shared" si="31"/>
        <v>1743.3439999999998</v>
      </c>
      <c r="J75" s="8">
        <f t="shared" si="31"/>
        <v>1743.3439999999998</v>
      </c>
      <c r="K75" s="61">
        <f t="shared" si="31"/>
        <v>1743.3439999999998</v>
      </c>
      <c r="L75" s="14"/>
    </row>
    <row r="76" spans="1:15" ht="20.100000000000001" customHeight="1" x14ac:dyDescent="0.3">
      <c r="B76" s="58" t="s">
        <v>13</v>
      </c>
      <c r="C76" s="5">
        <f t="shared" si="30"/>
        <v>5361.4800000000005</v>
      </c>
      <c r="D76" s="5">
        <f t="shared" si="30"/>
        <v>1634.3849999999998</v>
      </c>
      <c r="E76" s="5">
        <f t="shared" si="30"/>
        <v>1634.3849999999998</v>
      </c>
      <c r="F76" s="34">
        <f t="shared" si="30"/>
        <v>1634.3849999999998</v>
      </c>
      <c r="G76" s="20"/>
      <c r="H76" s="37">
        <f t="shared" si="31"/>
        <v>5718.9120000000003</v>
      </c>
      <c r="I76" s="8">
        <f t="shared" si="31"/>
        <v>1743.3439999999998</v>
      </c>
      <c r="J76" s="8">
        <f t="shared" si="31"/>
        <v>1743.3439999999998</v>
      </c>
      <c r="K76" s="61">
        <f t="shared" si="31"/>
        <v>1743.3439999999998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45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7</v>
      </c>
      <c r="E82" s="110" t="s">
        <v>8</v>
      </c>
      <c r="F82" s="111" t="s">
        <v>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4646.616</v>
      </c>
      <c r="D83" s="5">
        <f t="shared" si="32"/>
        <v>1416.4669999999999</v>
      </c>
      <c r="E83" s="5">
        <f t="shared" si="32"/>
        <v>1416.4669999999999</v>
      </c>
      <c r="F83" s="34">
        <f t="shared" si="32"/>
        <v>1416.4669999999999</v>
      </c>
      <c r="G83" s="24"/>
      <c r="H83" s="115" t="s">
        <v>34</v>
      </c>
      <c r="I83" s="10">
        <v>0.4</v>
      </c>
      <c r="J83" s="32">
        <v>0.4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4646.616</v>
      </c>
      <c r="D84" s="5">
        <f t="shared" si="32"/>
        <v>1416.4669999999999</v>
      </c>
      <c r="E84" s="5">
        <f t="shared" si="32"/>
        <v>1416.4669999999999</v>
      </c>
      <c r="F84" s="34">
        <f t="shared" si="32"/>
        <v>1416.4669999999999</v>
      </c>
      <c r="G84" s="24"/>
      <c r="H84" s="115" t="s">
        <v>35</v>
      </c>
      <c r="I84" s="10">
        <v>0.3</v>
      </c>
      <c r="J84" s="32">
        <v>0.3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4646.616</v>
      </c>
      <c r="D85" s="5">
        <f t="shared" si="32"/>
        <v>1416.4669999999999</v>
      </c>
      <c r="E85" s="5">
        <f t="shared" si="32"/>
        <v>1416.4669999999999</v>
      </c>
      <c r="F85" s="34">
        <f t="shared" si="32"/>
        <v>1416.4669999999999</v>
      </c>
      <c r="G85" s="24"/>
      <c r="H85" s="115" t="s">
        <v>36</v>
      </c>
      <c r="I85" s="10">
        <v>0</v>
      </c>
      <c r="J85" s="32">
        <v>0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4646.616</v>
      </c>
      <c r="D86" s="5">
        <f t="shared" si="32"/>
        <v>1416.4669999999999</v>
      </c>
      <c r="E86" s="5">
        <f t="shared" si="32"/>
        <v>1416.4669999999999</v>
      </c>
      <c r="F86" s="34">
        <f t="shared" si="32"/>
        <v>1416.4669999999999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28.53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119.54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D53:D58 B9:K24 H53:K63 D63:D6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B4B2-EA0A-4891-84DA-21D39A122466}">
  <sheetPr>
    <tabColor rgb="FF0070C0"/>
    <pageSetUpPr fitToPage="1"/>
  </sheetPr>
  <dimension ref="A1:O95"/>
  <sheetViews>
    <sheetView showGridLines="0" topLeftCell="A88" zoomScale="83" zoomScaleNormal="83" workbookViewId="0">
      <selection activeCell="B36" sqref="B36:F44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58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5748.67</v>
      </c>
      <c r="D9" s="5">
        <f t="shared" ref="D9:D14" si="1">+I19-(I19*$I$83)</f>
        <v>929.17500000000018</v>
      </c>
      <c r="E9" s="5">
        <f t="shared" ref="E9:F14" si="2">+J19</f>
        <v>3097.25</v>
      </c>
      <c r="F9" s="34">
        <f t="shared" si="2"/>
        <v>3097.25</v>
      </c>
      <c r="G9" s="19"/>
      <c r="H9" s="37">
        <f t="shared" ref="H9:H14" si="3">+H19</f>
        <v>5748.67</v>
      </c>
      <c r="I9" s="8">
        <f t="shared" ref="I9:I14" si="4">+I19-(I19*$I$84)</f>
        <v>1858.35</v>
      </c>
      <c r="J9" s="8">
        <f t="shared" ref="J9:K14" si="5">+J19</f>
        <v>3097.25</v>
      </c>
      <c r="K9" s="61">
        <f t="shared" si="5"/>
        <v>3097.25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5748.67</v>
      </c>
      <c r="D10" s="5">
        <f t="shared" si="1"/>
        <v>929.17500000000018</v>
      </c>
      <c r="E10" s="5">
        <f t="shared" si="2"/>
        <v>3097.25</v>
      </c>
      <c r="F10" s="34">
        <f t="shared" si="2"/>
        <v>3097.25</v>
      </c>
      <c r="G10" s="19"/>
      <c r="H10" s="37">
        <f t="shared" si="3"/>
        <v>5748.67</v>
      </c>
      <c r="I10" s="8">
        <f t="shared" si="4"/>
        <v>1858.35</v>
      </c>
      <c r="J10" s="8">
        <f t="shared" si="5"/>
        <v>3097.25</v>
      </c>
      <c r="K10" s="61">
        <f t="shared" si="5"/>
        <v>3097.25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5748.67</v>
      </c>
      <c r="D11" s="5">
        <f t="shared" si="1"/>
        <v>929.17500000000018</v>
      </c>
      <c r="E11" s="5">
        <f t="shared" si="2"/>
        <v>3097.25</v>
      </c>
      <c r="F11" s="34">
        <f t="shared" si="2"/>
        <v>3097.25</v>
      </c>
      <c r="G11" s="19"/>
      <c r="H11" s="37">
        <f t="shared" si="3"/>
        <v>5748.67</v>
      </c>
      <c r="I11" s="8">
        <f t="shared" si="4"/>
        <v>1858.35</v>
      </c>
      <c r="J11" s="8">
        <f t="shared" si="5"/>
        <v>3097.25</v>
      </c>
      <c r="K11" s="61">
        <f t="shared" si="5"/>
        <v>3097.25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5748.67</v>
      </c>
      <c r="D12" s="5">
        <f t="shared" si="1"/>
        <v>929.17500000000018</v>
      </c>
      <c r="E12" s="5">
        <f t="shared" si="2"/>
        <v>3097.25</v>
      </c>
      <c r="F12" s="34">
        <f t="shared" si="2"/>
        <v>3097.25</v>
      </c>
      <c r="G12" s="19"/>
      <c r="H12" s="37">
        <f t="shared" si="3"/>
        <v>5748.67</v>
      </c>
      <c r="I12" s="8">
        <f t="shared" si="4"/>
        <v>1858.35</v>
      </c>
      <c r="J12" s="8">
        <f t="shared" si="5"/>
        <v>3097.25</v>
      </c>
      <c r="K12" s="61">
        <f t="shared" si="5"/>
        <v>3097.25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5748.67</v>
      </c>
      <c r="D19" s="5">
        <f t="shared" ref="D19:D24" si="7">+I19-(I19*$I$85)</f>
        <v>2632.6624999999999</v>
      </c>
      <c r="E19" s="5">
        <f t="shared" ref="E19:F24" si="8">+J19</f>
        <v>3097.25</v>
      </c>
      <c r="F19" s="34">
        <f t="shared" si="8"/>
        <v>3097.25</v>
      </c>
      <c r="G19" s="19"/>
      <c r="H19" s="37">
        <v>5748.67</v>
      </c>
      <c r="I19" s="8">
        <v>3097.25</v>
      </c>
      <c r="J19" s="8">
        <v>3097.25</v>
      </c>
      <c r="K19" s="61">
        <v>3097.25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5748.67</v>
      </c>
      <c r="D20" s="5">
        <f t="shared" si="7"/>
        <v>2632.6624999999999</v>
      </c>
      <c r="E20" s="5">
        <f t="shared" si="8"/>
        <v>3097.25</v>
      </c>
      <c r="F20" s="34">
        <f t="shared" si="8"/>
        <v>3097.25</v>
      </c>
      <c r="G20" s="19"/>
      <c r="H20" s="37">
        <v>5748.67</v>
      </c>
      <c r="I20" s="8">
        <v>3097.25</v>
      </c>
      <c r="J20" s="8">
        <v>3097.25</v>
      </c>
      <c r="K20" s="61">
        <v>3097.25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5748.67</v>
      </c>
      <c r="D21" s="5">
        <f t="shared" si="7"/>
        <v>2632.6624999999999</v>
      </c>
      <c r="E21" s="5">
        <f t="shared" si="8"/>
        <v>3097.25</v>
      </c>
      <c r="F21" s="34">
        <f t="shared" si="8"/>
        <v>3097.25</v>
      </c>
      <c r="G21" s="19"/>
      <c r="H21" s="37">
        <v>5748.67</v>
      </c>
      <c r="I21" s="8">
        <v>3097.25</v>
      </c>
      <c r="J21" s="8">
        <v>3097.25</v>
      </c>
      <c r="K21" s="61">
        <v>3097.25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5748.67</v>
      </c>
      <c r="D22" s="5">
        <f t="shared" si="7"/>
        <v>2632.6624999999999</v>
      </c>
      <c r="E22" s="5">
        <f t="shared" si="8"/>
        <v>3097.25</v>
      </c>
      <c r="F22" s="34">
        <f t="shared" si="8"/>
        <v>3097.25</v>
      </c>
      <c r="G22" s="19"/>
      <c r="H22" s="37">
        <v>5748.67</v>
      </c>
      <c r="I22" s="8">
        <v>3097.25</v>
      </c>
      <c r="J22" s="8">
        <v>3097.25</v>
      </c>
      <c r="K22" s="61">
        <v>3097.25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8623.005000000001</v>
      </c>
      <c r="D29" s="5">
        <f t="shared" si="9"/>
        <v>4645.875</v>
      </c>
      <c r="E29" s="5">
        <f t="shared" si="9"/>
        <v>4645.875</v>
      </c>
      <c r="F29" s="34">
        <f t="shared" si="9"/>
        <v>4645.875</v>
      </c>
      <c r="G29" s="19"/>
      <c r="H29" s="37">
        <f t="shared" ref="H29:K34" si="10">+H19+(H19*$J$88)</f>
        <v>9197.8719999999994</v>
      </c>
      <c r="I29" s="8">
        <f t="shared" si="10"/>
        <v>4955.6000000000004</v>
      </c>
      <c r="J29" s="8">
        <f t="shared" si="10"/>
        <v>4955.6000000000004</v>
      </c>
      <c r="K29" s="61">
        <f t="shared" si="10"/>
        <v>4955.6000000000004</v>
      </c>
      <c r="L29" s="14"/>
    </row>
    <row r="30" spans="2:15" ht="20.100000000000001" customHeight="1" x14ac:dyDescent="0.3">
      <c r="B30" s="57" t="s">
        <v>11</v>
      </c>
      <c r="C30" s="5">
        <f t="shared" si="9"/>
        <v>8623.005000000001</v>
      </c>
      <c r="D30" s="5">
        <f t="shared" si="9"/>
        <v>4645.875</v>
      </c>
      <c r="E30" s="5">
        <f t="shared" si="9"/>
        <v>4645.875</v>
      </c>
      <c r="F30" s="34">
        <f t="shared" si="9"/>
        <v>4645.875</v>
      </c>
      <c r="G30" s="19"/>
      <c r="H30" s="37">
        <f t="shared" si="10"/>
        <v>9197.8719999999994</v>
      </c>
      <c r="I30" s="8">
        <f t="shared" si="10"/>
        <v>4955.6000000000004</v>
      </c>
      <c r="J30" s="8">
        <f t="shared" si="10"/>
        <v>4955.6000000000004</v>
      </c>
      <c r="K30" s="61">
        <f t="shared" si="10"/>
        <v>4955.6000000000004</v>
      </c>
      <c r="L30" s="14"/>
    </row>
    <row r="31" spans="2:15" ht="20.100000000000001" customHeight="1" x14ac:dyDescent="0.3">
      <c r="B31" s="58" t="s">
        <v>12</v>
      </c>
      <c r="C31" s="5">
        <f t="shared" si="9"/>
        <v>8623.005000000001</v>
      </c>
      <c r="D31" s="5">
        <f t="shared" si="9"/>
        <v>4645.875</v>
      </c>
      <c r="E31" s="5">
        <f t="shared" si="9"/>
        <v>4645.875</v>
      </c>
      <c r="F31" s="34">
        <f t="shared" si="9"/>
        <v>4645.875</v>
      </c>
      <c r="G31" s="19"/>
      <c r="H31" s="37">
        <f t="shared" si="10"/>
        <v>9197.8719999999994</v>
      </c>
      <c r="I31" s="8">
        <f t="shared" si="10"/>
        <v>4955.6000000000004</v>
      </c>
      <c r="J31" s="8">
        <f t="shared" si="10"/>
        <v>4955.6000000000004</v>
      </c>
      <c r="K31" s="61">
        <f t="shared" si="10"/>
        <v>4955.6000000000004</v>
      </c>
      <c r="L31" s="14"/>
    </row>
    <row r="32" spans="2:15" ht="20.100000000000001" customHeight="1" x14ac:dyDescent="0.3">
      <c r="B32" s="58" t="s">
        <v>13</v>
      </c>
      <c r="C32" s="5">
        <f t="shared" si="9"/>
        <v>8623.005000000001</v>
      </c>
      <c r="D32" s="5">
        <f t="shared" si="9"/>
        <v>4645.875</v>
      </c>
      <c r="E32" s="5">
        <f t="shared" si="9"/>
        <v>4645.875</v>
      </c>
      <c r="F32" s="34">
        <f t="shared" si="9"/>
        <v>4645.875</v>
      </c>
      <c r="G32" s="19"/>
      <c r="H32" s="37">
        <f t="shared" si="10"/>
        <v>9197.8719999999994</v>
      </c>
      <c r="I32" s="8">
        <f t="shared" si="10"/>
        <v>4955.6000000000004</v>
      </c>
      <c r="J32" s="8">
        <f t="shared" si="10"/>
        <v>4955.6000000000004</v>
      </c>
      <c r="K32" s="61">
        <f t="shared" si="10"/>
        <v>4955.6000000000004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64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7473.2709999999997</v>
      </c>
      <c r="D39" s="5">
        <f>+I19+(I19*$J$89)</f>
        <v>4026.4250000000002</v>
      </c>
      <c r="E39" s="5">
        <f>+E19+(E19*$J$89)</f>
        <v>4026.4250000000002</v>
      </c>
      <c r="F39" s="34">
        <f>+F19+(F19*$J$89)</f>
        <v>4026.4250000000002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7473.2709999999997</v>
      </c>
      <c r="D40" s="5">
        <f t="shared" si="11"/>
        <v>4026.4250000000002</v>
      </c>
      <c r="E40" s="5">
        <f t="shared" ref="E40:F40" si="12">+E20+(E20*$J$89)</f>
        <v>4026.4250000000002</v>
      </c>
      <c r="F40" s="34">
        <f t="shared" si="12"/>
        <v>4026.4250000000002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7473.2709999999997</v>
      </c>
      <c r="D41" s="5">
        <f t="shared" si="13"/>
        <v>4026.4250000000002</v>
      </c>
      <c r="E41" s="5">
        <f t="shared" ref="E41:F41" si="14">+E21+(E21*$J$89)</f>
        <v>4026.4250000000002</v>
      </c>
      <c r="F41" s="34">
        <f t="shared" si="14"/>
        <v>4026.4250000000002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7473.2709999999997</v>
      </c>
      <c r="D42" s="5">
        <f t="shared" si="15"/>
        <v>4026.4250000000002</v>
      </c>
      <c r="E42" s="5">
        <f t="shared" ref="E42:F42" si="16">+E22+(E22*$J$89)</f>
        <v>4026.4250000000002</v>
      </c>
      <c r="F42" s="34">
        <f t="shared" si="16"/>
        <v>4026.4250000000002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4266.83</v>
      </c>
      <c r="D53" s="5">
        <f t="shared" ref="D53:D58" si="22">+I63-(I63*$J$83)</f>
        <v>663.45900000000006</v>
      </c>
      <c r="E53" s="5">
        <f t="shared" ref="E53:F58" si="23">+J63</f>
        <v>2211.5300000000002</v>
      </c>
      <c r="F53" s="34">
        <f t="shared" si="23"/>
        <v>2211.5300000000002</v>
      </c>
      <c r="G53" s="20"/>
      <c r="H53" s="37">
        <f t="shared" ref="H53:H58" si="24">+H63</f>
        <v>4266.83</v>
      </c>
      <c r="I53" s="8">
        <f t="shared" ref="I53:I58" si="25">+I63-(I63*$J$84)</f>
        <v>1326.9180000000001</v>
      </c>
      <c r="J53" s="8">
        <f t="shared" ref="J53:K58" si="26">+J63</f>
        <v>2211.5300000000002</v>
      </c>
      <c r="K53" s="61">
        <f t="shared" si="26"/>
        <v>2211.5300000000002</v>
      </c>
      <c r="L53" s="14"/>
    </row>
    <row r="54" spans="1:15" ht="20.100000000000001" customHeight="1" x14ac:dyDescent="0.3">
      <c r="B54" s="57" t="s">
        <v>11</v>
      </c>
      <c r="C54" s="5">
        <f t="shared" si="21"/>
        <v>4266.83</v>
      </c>
      <c r="D54" s="5">
        <f t="shared" si="22"/>
        <v>663.45900000000006</v>
      </c>
      <c r="E54" s="5">
        <f t="shared" si="23"/>
        <v>2211.5300000000002</v>
      </c>
      <c r="F54" s="34">
        <f t="shared" si="23"/>
        <v>2211.5300000000002</v>
      </c>
      <c r="G54" s="20"/>
      <c r="H54" s="37">
        <f t="shared" si="24"/>
        <v>4266.83</v>
      </c>
      <c r="I54" s="8">
        <f t="shared" si="25"/>
        <v>1326.9180000000001</v>
      </c>
      <c r="J54" s="8">
        <f t="shared" si="26"/>
        <v>2211.5300000000002</v>
      </c>
      <c r="K54" s="61">
        <f t="shared" si="26"/>
        <v>2211.5300000000002</v>
      </c>
      <c r="L54" s="14"/>
    </row>
    <row r="55" spans="1:15" ht="20.100000000000001" customHeight="1" x14ac:dyDescent="0.3">
      <c r="B55" s="58" t="s">
        <v>12</v>
      </c>
      <c r="C55" s="5">
        <f t="shared" si="21"/>
        <v>4266.83</v>
      </c>
      <c r="D55" s="5">
        <f t="shared" si="22"/>
        <v>663.45900000000006</v>
      </c>
      <c r="E55" s="5">
        <f t="shared" si="23"/>
        <v>2211.5300000000002</v>
      </c>
      <c r="F55" s="34">
        <f t="shared" si="23"/>
        <v>2211.5300000000002</v>
      </c>
      <c r="G55" s="20"/>
      <c r="H55" s="37">
        <f t="shared" si="24"/>
        <v>4266.83</v>
      </c>
      <c r="I55" s="8">
        <f t="shared" si="25"/>
        <v>1326.9180000000001</v>
      </c>
      <c r="J55" s="8">
        <f t="shared" si="26"/>
        <v>2211.5300000000002</v>
      </c>
      <c r="K55" s="61">
        <f t="shared" si="26"/>
        <v>2211.5300000000002</v>
      </c>
      <c r="L55" s="14"/>
    </row>
    <row r="56" spans="1:15" ht="20.100000000000001" customHeight="1" x14ac:dyDescent="0.3">
      <c r="B56" s="58" t="s">
        <v>13</v>
      </c>
      <c r="C56" s="5">
        <f t="shared" si="21"/>
        <v>4266.83</v>
      </c>
      <c r="D56" s="5">
        <f t="shared" si="22"/>
        <v>663.45900000000006</v>
      </c>
      <c r="E56" s="5">
        <f t="shared" si="23"/>
        <v>2211.5300000000002</v>
      </c>
      <c r="F56" s="34">
        <f t="shared" si="23"/>
        <v>2211.5300000000002</v>
      </c>
      <c r="G56" s="20"/>
      <c r="H56" s="37">
        <f t="shared" si="24"/>
        <v>4266.83</v>
      </c>
      <c r="I56" s="8">
        <f t="shared" si="25"/>
        <v>1326.9180000000001</v>
      </c>
      <c r="J56" s="8">
        <f t="shared" si="26"/>
        <v>2211.5300000000002</v>
      </c>
      <c r="K56" s="61">
        <f t="shared" si="26"/>
        <v>2211.5300000000002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4266.83</v>
      </c>
      <c r="D63" s="5">
        <f t="shared" ref="D63:D68" si="28">+I63-(I63*$J$85)</f>
        <v>1879.8005000000003</v>
      </c>
      <c r="E63" s="5">
        <f t="shared" ref="E63:F68" si="29">+J63</f>
        <v>2211.5300000000002</v>
      </c>
      <c r="F63" s="34">
        <f t="shared" si="29"/>
        <v>2211.5300000000002</v>
      </c>
      <c r="G63" s="20"/>
      <c r="H63" s="37">
        <v>4266.83</v>
      </c>
      <c r="I63" s="8">
        <v>2211.5300000000002</v>
      </c>
      <c r="J63" s="8">
        <v>2211.5300000000002</v>
      </c>
      <c r="K63" s="61">
        <v>2211.5300000000002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4266.83</v>
      </c>
      <c r="D64" s="5">
        <f t="shared" si="28"/>
        <v>1879.8005000000003</v>
      </c>
      <c r="E64" s="5">
        <f t="shared" si="29"/>
        <v>2211.5300000000002</v>
      </c>
      <c r="F64" s="34">
        <f t="shared" si="29"/>
        <v>2211.5300000000002</v>
      </c>
      <c r="G64" s="20"/>
      <c r="H64" s="37">
        <v>4266.83</v>
      </c>
      <c r="I64" s="8">
        <v>2211.5300000000002</v>
      </c>
      <c r="J64" s="8">
        <v>2211.5300000000002</v>
      </c>
      <c r="K64" s="61">
        <v>2211.5300000000002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4266.83</v>
      </c>
      <c r="D65" s="5">
        <f t="shared" si="28"/>
        <v>1879.8005000000003</v>
      </c>
      <c r="E65" s="5">
        <f t="shared" si="29"/>
        <v>2211.5300000000002</v>
      </c>
      <c r="F65" s="34">
        <f t="shared" si="29"/>
        <v>2211.5300000000002</v>
      </c>
      <c r="G65" s="20"/>
      <c r="H65" s="37">
        <v>4266.83</v>
      </c>
      <c r="I65" s="8">
        <v>2211.5300000000002</v>
      </c>
      <c r="J65" s="8">
        <v>2211.5300000000002</v>
      </c>
      <c r="K65" s="61">
        <v>2211.5300000000002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4266.83</v>
      </c>
      <c r="D66" s="5">
        <f t="shared" si="28"/>
        <v>1879.8005000000003</v>
      </c>
      <c r="E66" s="5">
        <f t="shared" si="29"/>
        <v>2211.5300000000002</v>
      </c>
      <c r="F66" s="34">
        <f t="shared" si="29"/>
        <v>2211.5300000000002</v>
      </c>
      <c r="G66" s="20"/>
      <c r="H66" s="37">
        <v>4266.83</v>
      </c>
      <c r="I66" s="8">
        <v>2211.5300000000002</v>
      </c>
      <c r="J66" s="8">
        <v>2211.5300000000002</v>
      </c>
      <c r="K66" s="61">
        <v>2211.5300000000002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6400.2449999999999</v>
      </c>
      <c r="D73" s="5">
        <f t="shared" si="30"/>
        <v>3317.2950000000001</v>
      </c>
      <c r="E73" s="5">
        <f t="shared" si="30"/>
        <v>3317.2950000000001</v>
      </c>
      <c r="F73" s="34">
        <f t="shared" si="30"/>
        <v>3317.2950000000001</v>
      </c>
      <c r="G73" s="20"/>
      <c r="H73" s="37">
        <f t="shared" ref="H73:K78" si="31">+H63+(H63*$J$88)</f>
        <v>6826.9279999999999</v>
      </c>
      <c r="I73" s="8">
        <f t="shared" si="31"/>
        <v>3538.4480000000003</v>
      </c>
      <c r="J73" s="8">
        <f t="shared" si="31"/>
        <v>3538.4480000000003</v>
      </c>
      <c r="K73" s="61">
        <f t="shared" si="31"/>
        <v>3538.4480000000003</v>
      </c>
      <c r="L73" s="14"/>
    </row>
    <row r="74" spans="1:15" ht="20.100000000000001" customHeight="1" x14ac:dyDescent="0.3">
      <c r="B74" s="57" t="s">
        <v>11</v>
      </c>
      <c r="C74" s="5">
        <f t="shared" si="30"/>
        <v>6400.2449999999999</v>
      </c>
      <c r="D74" s="5">
        <f t="shared" si="30"/>
        <v>3317.2950000000001</v>
      </c>
      <c r="E74" s="5">
        <f t="shared" si="30"/>
        <v>3317.2950000000001</v>
      </c>
      <c r="F74" s="34">
        <f t="shared" si="30"/>
        <v>3317.2950000000001</v>
      </c>
      <c r="G74" s="20"/>
      <c r="H74" s="37">
        <f t="shared" si="31"/>
        <v>6826.9279999999999</v>
      </c>
      <c r="I74" s="8">
        <f t="shared" si="31"/>
        <v>3538.4480000000003</v>
      </c>
      <c r="J74" s="8">
        <f t="shared" si="31"/>
        <v>3538.4480000000003</v>
      </c>
      <c r="K74" s="61">
        <f t="shared" si="31"/>
        <v>3538.4480000000003</v>
      </c>
      <c r="L74" s="14"/>
    </row>
    <row r="75" spans="1:15" ht="20.100000000000001" customHeight="1" x14ac:dyDescent="0.3">
      <c r="B75" s="58" t="s">
        <v>12</v>
      </c>
      <c r="C75" s="5">
        <f t="shared" si="30"/>
        <v>6400.2449999999999</v>
      </c>
      <c r="D75" s="5">
        <f t="shared" si="30"/>
        <v>3317.2950000000001</v>
      </c>
      <c r="E75" s="5">
        <f t="shared" si="30"/>
        <v>3317.2950000000001</v>
      </c>
      <c r="F75" s="34">
        <f t="shared" si="30"/>
        <v>3317.2950000000001</v>
      </c>
      <c r="G75" s="20"/>
      <c r="H75" s="37">
        <f t="shared" si="31"/>
        <v>6826.9279999999999</v>
      </c>
      <c r="I75" s="8">
        <f t="shared" si="31"/>
        <v>3538.4480000000003</v>
      </c>
      <c r="J75" s="8">
        <f t="shared" si="31"/>
        <v>3538.4480000000003</v>
      </c>
      <c r="K75" s="61">
        <f t="shared" si="31"/>
        <v>3538.4480000000003</v>
      </c>
      <c r="L75" s="14"/>
    </row>
    <row r="76" spans="1:15" ht="20.100000000000001" customHeight="1" x14ac:dyDescent="0.3">
      <c r="B76" s="58" t="s">
        <v>13</v>
      </c>
      <c r="C76" s="5">
        <f t="shared" si="30"/>
        <v>6400.2449999999999</v>
      </c>
      <c r="D76" s="5">
        <f t="shared" si="30"/>
        <v>3317.2950000000001</v>
      </c>
      <c r="E76" s="5">
        <f t="shared" si="30"/>
        <v>3317.2950000000001</v>
      </c>
      <c r="F76" s="34">
        <f t="shared" si="30"/>
        <v>3317.2950000000001</v>
      </c>
      <c r="G76" s="20"/>
      <c r="H76" s="37">
        <f t="shared" si="31"/>
        <v>6826.9279999999999</v>
      </c>
      <c r="I76" s="8">
        <f t="shared" si="31"/>
        <v>3538.4480000000003</v>
      </c>
      <c r="J76" s="8">
        <f t="shared" si="31"/>
        <v>3538.4480000000003</v>
      </c>
      <c r="K76" s="61">
        <f t="shared" si="31"/>
        <v>3538.4480000000003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57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5546.8789999999999</v>
      </c>
      <c r="D83" s="5">
        <f t="shared" si="32"/>
        <v>2874.9890000000005</v>
      </c>
      <c r="E83" s="5">
        <f t="shared" si="32"/>
        <v>2874.9890000000005</v>
      </c>
      <c r="F83" s="34">
        <f t="shared" si="32"/>
        <v>2874.9890000000005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5546.8789999999999</v>
      </c>
      <c r="D84" s="5">
        <f t="shared" si="32"/>
        <v>2874.9890000000005</v>
      </c>
      <c r="E84" s="5">
        <f t="shared" si="32"/>
        <v>2874.9890000000005</v>
      </c>
      <c r="F84" s="34">
        <f t="shared" si="32"/>
        <v>2874.9890000000005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5546.8789999999999</v>
      </c>
      <c r="D85" s="5">
        <f t="shared" si="32"/>
        <v>2874.9890000000005</v>
      </c>
      <c r="E85" s="5">
        <f t="shared" si="32"/>
        <v>2874.9890000000005</v>
      </c>
      <c r="F85" s="34">
        <f t="shared" si="32"/>
        <v>2874.9890000000005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5546.8789999999999</v>
      </c>
      <c r="D86" s="5">
        <f t="shared" si="32"/>
        <v>2874.9890000000005</v>
      </c>
      <c r="E86" s="5">
        <f t="shared" si="32"/>
        <v>2874.9890000000005</v>
      </c>
      <c r="F86" s="34">
        <f t="shared" si="32"/>
        <v>2874.9890000000005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11.95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135.03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9:K19 B53:K63 B23:K31 B20:G22 B67:K89 B64:G6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968F-8D74-4C8D-80A5-D0CB9834AD61}">
  <sheetPr>
    <tabColor rgb="FF0070C0"/>
    <pageSetUpPr fitToPage="1"/>
  </sheetPr>
  <dimension ref="A1:O95"/>
  <sheetViews>
    <sheetView showGridLines="0" topLeftCell="A76" zoomScale="83" zoomScaleNormal="83" workbookViewId="0">
      <selection activeCell="N10" sqref="N10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59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5748.79</v>
      </c>
      <c r="D9" s="5">
        <f t="shared" ref="D9:D14" si="1">+I19-(I19*$I$83)</f>
        <v>433.11599999999999</v>
      </c>
      <c r="E9" s="5">
        <f t="shared" ref="E9:F14" si="2">+J19</f>
        <v>1443.7199999999998</v>
      </c>
      <c r="F9" s="34">
        <f t="shared" si="2"/>
        <v>1443.7199999999998</v>
      </c>
      <c r="G9" s="19"/>
      <c r="H9" s="37">
        <f t="shared" ref="H9:H14" si="3">+H19</f>
        <v>5748.79</v>
      </c>
      <c r="I9" s="8">
        <f t="shared" ref="I9:I14" si="4">+I19-(I19*$I$84)</f>
        <v>866.23199999999986</v>
      </c>
      <c r="J9" s="8">
        <f t="shared" ref="J9:K14" si="5">+J19</f>
        <v>1443.7199999999998</v>
      </c>
      <c r="K9" s="61">
        <f t="shared" si="5"/>
        <v>1443.7199999999998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5748.79</v>
      </c>
      <c r="D10" s="5">
        <f t="shared" si="1"/>
        <v>433.11599999999999</v>
      </c>
      <c r="E10" s="5">
        <f t="shared" si="2"/>
        <v>1443.7199999999998</v>
      </c>
      <c r="F10" s="34">
        <f t="shared" si="2"/>
        <v>1443.7199999999998</v>
      </c>
      <c r="G10" s="19"/>
      <c r="H10" s="37">
        <f t="shared" si="3"/>
        <v>5748.79</v>
      </c>
      <c r="I10" s="8">
        <f t="shared" si="4"/>
        <v>866.23199999999986</v>
      </c>
      <c r="J10" s="8">
        <f t="shared" si="5"/>
        <v>1443.7199999999998</v>
      </c>
      <c r="K10" s="61">
        <f t="shared" si="5"/>
        <v>1443.7199999999998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5748.79</v>
      </c>
      <c r="D11" s="5">
        <f t="shared" si="1"/>
        <v>433.11599999999999</v>
      </c>
      <c r="E11" s="5">
        <f t="shared" si="2"/>
        <v>1443.7199999999998</v>
      </c>
      <c r="F11" s="34">
        <f t="shared" si="2"/>
        <v>1443.7199999999998</v>
      </c>
      <c r="G11" s="19"/>
      <c r="H11" s="37">
        <f t="shared" si="3"/>
        <v>5748.79</v>
      </c>
      <c r="I11" s="8">
        <f t="shared" si="4"/>
        <v>866.23199999999986</v>
      </c>
      <c r="J11" s="8">
        <f t="shared" si="5"/>
        <v>1443.7199999999998</v>
      </c>
      <c r="K11" s="61">
        <f t="shared" si="5"/>
        <v>1443.7199999999998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5748.79</v>
      </c>
      <c r="D12" s="5">
        <f t="shared" si="1"/>
        <v>433.11599999999999</v>
      </c>
      <c r="E12" s="5">
        <f t="shared" si="2"/>
        <v>1443.7199999999998</v>
      </c>
      <c r="F12" s="34">
        <f t="shared" si="2"/>
        <v>1443.7199999999998</v>
      </c>
      <c r="G12" s="19"/>
      <c r="H12" s="37">
        <f t="shared" si="3"/>
        <v>5748.79</v>
      </c>
      <c r="I12" s="8">
        <f t="shared" si="4"/>
        <v>866.23199999999986</v>
      </c>
      <c r="J12" s="8">
        <f t="shared" si="5"/>
        <v>1443.7199999999998</v>
      </c>
      <c r="K12" s="61">
        <f t="shared" si="5"/>
        <v>1443.7199999999998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5748.79</v>
      </c>
      <c r="D19" s="5">
        <f t="shared" ref="D19:D24" si="7">+I19-(I19*$I$85)</f>
        <v>1227.1619999999998</v>
      </c>
      <c r="E19" s="5">
        <f t="shared" ref="E19:F24" si="8">+J19</f>
        <v>1443.7199999999998</v>
      </c>
      <c r="F19" s="34">
        <f t="shared" si="8"/>
        <v>1443.7199999999998</v>
      </c>
      <c r="G19" s="19"/>
      <c r="H19" s="37">
        <v>5748.79</v>
      </c>
      <c r="I19" s="8">
        <v>1443.7199999999998</v>
      </c>
      <c r="J19" s="8">
        <v>1443.7199999999998</v>
      </c>
      <c r="K19" s="61">
        <v>1443.7199999999998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5748.79</v>
      </c>
      <c r="D20" s="5">
        <f t="shared" si="7"/>
        <v>1227.1619999999998</v>
      </c>
      <c r="E20" s="5">
        <f t="shared" si="8"/>
        <v>1443.7199999999998</v>
      </c>
      <c r="F20" s="34">
        <f t="shared" si="8"/>
        <v>1443.7199999999998</v>
      </c>
      <c r="G20" s="19"/>
      <c r="H20" s="37">
        <v>5748.79</v>
      </c>
      <c r="I20" s="8">
        <v>1443.7199999999998</v>
      </c>
      <c r="J20" s="8">
        <v>1443.7199999999998</v>
      </c>
      <c r="K20" s="61">
        <v>1443.7199999999998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5748.79</v>
      </c>
      <c r="D21" s="5">
        <f t="shared" si="7"/>
        <v>1227.1619999999998</v>
      </c>
      <c r="E21" s="5">
        <f t="shared" si="8"/>
        <v>1443.7199999999998</v>
      </c>
      <c r="F21" s="34">
        <f t="shared" si="8"/>
        <v>1443.7199999999998</v>
      </c>
      <c r="G21" s="19"/>
      <c r="H21" s="37">
        <v>5748.79</v>
      </c>
      <c r="I21" s="8">
        <v>1443.7199999999998</v>
      </c>
      <c r="J21" s="8">
        <v>1443.7199999999998</v>
      </c>
      <c r="K21" s="61">
        <v>1443.7199999999998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5748.79</v>
      </c>
      <c r="D22" s="5">
        <f t="shared" si="7"/>
        <v>1227.1619999999998</v>
      </c>
      <c r="E22" s="5">
        <f t="shared" si="8"/>
        <v>1443.7199999999998</v>
      </c>
      <c r="F22" s="34">
        <f t="shared" si="8"/>
        <v>1443.7199999999998</v>
      </c>
      <c r="G22" s="19"/>
      <c r="H22" s="37">
        <v>5748.79</v>
      </c>
      <c r="I22" s="8">
        <v>1443.7199999999998</v>
      </c>
      <c r="J22" s="8">
        <v>1443.7199999999998</v>
      </c>
      <c r="K22" s="61">
        <v>1443.7199999999998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8623.1849999999995</v>
      </c>
      <c r="D29" s="5">
        <f t="shared" si="9"/>
        <v>2165.58</v>
      </c>
      <c r="E29" s="5">
        <f t="shared" si="9"/>
        <v>2165.58</v>
      </c>
      <c r="F29" s="34">
        <f t="shared" si="9"/>
        <v>2165.58</v>
      </c>
      <c r="G29" s="19"/>
      <c r="H29" s="37">
        <f t="shared" ref="H29:K34" si="10">+H19+(H19*$J$88)</f>
        <v>5748.79</v>
      </c>
      <c r="I29" s="8">
        <f t="shared" si="10"/>
        <v>1443.7199999999998</v>
      </c>
      <c r="J29" s="8">
        <f t="shared" si="10"/>
        <v>1443.7199999999998</v>
      </c>
      <c r="K29" s="61">
        <f t="shared" si="10"/>
        <v>1443.7199999999998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8623.1849999999995</v>
      </c>
      <c r="D30" s="5">
        <f t="shared" si="9"/>
        <v>2165.58</v>
      </c>
      <c r="E30" s="5">
        <f t="shared" si="9"/>
        <v>2165.58</v>
      </c>
      <c r="F30" s="34">
        <f t="shared" si="9"/>
        <v>2165.58</v>
      </c>
      <c r="G30" s="19"/>
      <c r="H30" s="37">
        <f t="shared" si="10"/>
        <v>5748.79</v>
      </c>
      <c r="I30" s="8">
        <f t="shared" si="10"/>
        <v>1443.7199999999998</v>
      </c>
      <c r="J30" s="8">
        <f t="shared" si="10"/>
        <v>1443.7199999999998</v>
      </c>
      <c r="K30" s="61">
        <f t="shared" si="10"/>
        <v>1443.7199999999998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8623.1849999999995</v>
      </c>
      <c r="D31" s="5">
        <f t="shared" si="9"/>
        <v>2165.58</v>
      </c>
      <c r="E31" s="5">
        <f t="shared" si="9"/>
        <v>2165.58</v>
      </c>
      <c r="F31" s="34">
        <f t="shared" si="9"/>
        <v>2165.58</v>
      </c>
      <c r="G31" s="19"/>
      <c r="H31" s="37">
        <f t="shared" si="10"/>
        <v>5748.79</v>
      </c>
      <c r="I31" s="8">
        <f t="shared" si="10"/>
        <v>1443.7199999999998</v>
      </c>
      <c r="J31" s="8">
        <f t="shared" si="10"/>
        <v>1443.7199999999998</v>
      </c>
      <c r="K31" s="61">
        <f t="shared" si="10"/>
        <v>1443.7199999999998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8623.1849999999995</v>
      </c>
      <c r="D32" s="5">
        <f t="shared" si="9"/>
        <v>2165.58</v>
      </c>
      <c r="E32" s="5">
        <f t="shared" si="9"/>
        <v>2165.58</v>
      </c>
      <c r="F32" s="34">
        <f t="shared" si="9"/>
        <v>2165.58</v>
      </c>
      <c r="G32" s="19"/>
      <c r="H32" s="37">
        <f t="shared" si="10"/>
        <v>5748.79</v>
      </c>
      <c r="I32" s="8">
        <f t="shared" si="10"/>
        <v>1443.7199999999998</v>
      </c>
      <c r="J32" s="8">
        <f t="shared" si="10"/>
        <v>1443.7199999999998</v>
      </c>
      <c r="K32" s="61">
        <f t="shared" si="10"/>
        <v>1443.7199999999998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65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7473.4269999999997</v>
      </c>
      <c r="D39" s="5">
        <f>+I19+(I19*$J$89)</f>
        <v>1876.8359999999998</v>
      </c>
      <c r="E39" s="5">
        <f>+E19+(E19*$J$89)</f>
        <v>1876.8359999999998</v>
      </c>
      <c r="F39" s="34">
        <f>+F19+(F19*$J$89)</f>
        <v>1876.8359999999998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7473.4269999999997</v>
      </c>
      <c r="D40" s="5">
        <f t="shared" si="11"/>
        <v>1876.8359999999998</v>
      </c>
      <c r="E40" s="5">
        <f t="shared" ref="E40:F40" si="12">+E20+(E20*$J$89)</f>
        <v>1876.8359999999998</v>
      </c>
      <c r="F40" s="34">
        <f t="shared" si="12"/>
        <v>1876.8359999999998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7473.4269999999997</v>
      </c>
      <c r="D41" s="5">
        <f t="shared" si="13"/>
        <v>1876.8359999999998</v>
      </c>
      <c r="E41" s="5">
        <f t="shared" ref="E41:F41" si="14">+E21+(E21*$J$89)</f>
        <v>1876.8359999999998</v>
      </c>
      <c r="F41" s="34">
        <f t="shared" si="14"/>
        <v>1876.8359999999998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7473.4269999999997</v>
      </c>
      <c r="D42" s="5">
        <f t="shared" si="15"/>
        <v>1876.8359999999998</v>
      </c>
      <c r="E42" s="5">
        <f t="shared" ref="E42:F42" si="16">+E22+(E22*$J$89)</f>
        <v>1876.8359999999998</v>
      </c>
      <c r="F42" s="34">
        <f t="shared" si="16"/>
        <v>1876.8359999999998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4276.7700000000004</v>
      </c>
      <c r="D53" s="5">
        <f t="shared" ref="D53:D58" si="22">+I63-(I63*$J$83)</f>
        <v>106.56000000000003</v>
      </c>
      <c r="E53" s="5">
        <f t="shared" ref="E53:F58" si="23">+J63</f>
        <v>355.20000000000005</v>
      </c>
      <c r="F53" s="34">
        <f t="shared" si="23"/>
        <v>355.20000000000005</v>
      </c>
      <c r="G53" s="20"/>
      <c r="H53" s="37">
        <f t="shared" ref="H53:H58" si="24">+H63</f>
        <v>4276.7700000000004</v>
      </c>
      <c r="I53" s="8">
        <f t="shared" ref="I53:I58" si="25">+I63-(I63*$J$84)</f>
        <v>213.12000000000003</v>
      </c>
      <c r="J53" s="8">
        <f t="shared" ref="J53:K58" si="26">+J63</f>
        <v>355.20000000000005</v>
      </c>
      <c r="K53" s="61">
        <f t="shared" si="26"/>
        <v>355.20000000000005</v>
      </c>
      <c r="L53" s="14"/>
    </row>
    <row r="54" spans="1:15" ht="20.100000000000001" customHeight="1" x14ac:dyDescent="0.3">
      <c r="B54" s="57" t="s">
        <v>11</v>
      </c>
      <c r="C54" s="5">
        <f t="shared" si="21"/>
        <v>4276.7700000000004</v>
      </c>
      <c r="D54" s="5">
        <f t="shared" si="22"/>
        <v>106.56000000000003</v>
      </c>
      <c r="E54" s="5">
        <f t="shared" si="23"/>
        <v>355.20000000000005</v>
      </c>
      <c r="F54" s="34">
        <f t="shared" si="23"/>
        <v>355.20000000000005</v>
      </c>
      <c r="G54" s="20"/>
      <c r="H54" s="37">
        <f t="shared" si="24"/>
        <v>4276.7700000000004</v>
      </c>
      <c r="I54" s="8">
        <f t="shared" si="25"/>
        <v>213.12000000000003</v>
      </c>
      <c r="J54" s="8">
        <f t="shared" si="26"/>
        <v>355.20000000000005</v>
      </c>
      <c r="K54" s="61">
        <f t="shared" si="26"/>
        <v>355.20000000000005</v>
      </c>
      <c r="L54" s="14"/>
    </row>
    <row r="55" spans="1:15" ht="20.100000000000001" customHeight="1" x14ac:dyDescent="0.3">
      <c r="B55" s="58" t="s">
        <v>12</v>
      </c>
      <c r="C55" s="5">
        <f t="shared" si="21"/>
        <v>4276.7700000000004</v>
      </c>
      <c r="D55" s="5">
        <f t="shared" si="22"/>
        <v>106.56000000000003</v>
      </c>
      <c r="E55" s="5">
        <f t="shared" si="23"/>
        <v>355.20000000000005</v>
      </c>
      <c r="F55" s="34">
        <f t="shared" si="23"/>
        <v>355.20000000000005</v>
      </c>
      <c r="G55" s="20"/>
      <c r="H55" s="37">
        <f t="shared" si="24"/>
        <v>4276.7700000000004</v>
      </c>
      <c r="I55" s="8">
        <f t="shared" si="25"/>
        <v>213.12000000000003</v>
      </c>
      <c r="J55" s="8">
        <f t="shared" si="26"/>
        <v>355.20000000000005</v>
      </c>
      <c r="K55" s="61">
        <f t="shared" si="26"/>
        <v>355.20000000000005</v>
      </c>
      <c r="L55" s="14"/>
    </row>
    <row r="56" spans="1:15" ht="20.100000000000001" customHeight="1" x14ac:dyDescent="0.3">
      <c r="B56" s="58" t="s">
        <v>13</v>
      </c>
      <c r="C56" s="5">
        <f t="shared" si="21"/>
        <v>4276.7700000000004</v>
      </c>
      <c r="D56" s="5">
        <f t="shared" si="22"/>
        <v>106.56000000000003</v>
      </c>
      <c r="E56" s="5">
        <f t="shared" si="23"/>
        <v>355.20000000000005</v>
      </c>
      <c r="F56" s="34">
        <f t="shared" si="23"/>
        <v>355.20000000000005</v>
      </c>
      <c r="G56" s="20"/>
      <c r="H56" s="37">
        <f t="shared" si="24"/>
        <v>4276.7700000000004</v>
      </c>
      <c r="I56" s="8">
        <f t="shared" si="25"/>
        <v>213.12000000000003</v>
      </c>
      <c r="J56" s="8">
        <f t="shared" si="26"/>
        <v>355.20000000000005</v>
      </c>
      <c r="K56" s="61">
        <f t="shared" si="26"/>
        <v>355.20000000000005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4276.7700000000004</v>
      </c>
      <c r="D63" s="5">
        <f t="shared" ref="D63:D68" si="28">+I63-(I63*$J$85)</f>
        <v>301.92</v>
      </c>
      <c r="E63" s="5">
        <f t="shared" ref="E63:F68" si="29">+J63</f>
        <v>355.20000000000005</v>
      </c>
      <c r="F63" s="34">
        <f t="shared" si="29"/>
        <v>355.20000000000005</v>
      </c>
      <c r="G63" s="20"/>
      <c r="H63" s="37">
        <v>4276.7700000000004</v>
      </c>
      <c r="I63" s="8">
        <v>355.20000000000005</v>
      </c>
      <c r="J63" s="8">
        <v>355.20000000000005</v>
      </c>
      <c r="K63" s="61">
        <v>355.20000000000005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4276.7700000000004</v>
      </c>
      <c r="D64" s="5">
        <f t="shared" si="28"/>
        <v>301.92</v>
      </c>
      <c r="E64" s="5">
        <f t="shared" si="29"/>
        <v>355.20000000000005</v>
      </c>
      <c r="F64" s="34">
        <f t="shared" si="29"/>
        <v>355.20000000000005</v>
      </c>
      <c r="G64" s="20"/>
      <c r="H64" s="37">
        <v>4276.7700000000004</v>
      </c>
      <c r="I64" s="8">
        <v>355.20000000000005</v>
      </c>
      <c r="J64" s="8">
        <v>355.20000000000005</v>
      </c>
      <c r="K64" s="61">
        <v>355.20000000000005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4276.7700000000004</v>
      </c>
      <c r="D65" s="5">
        <f t="shared" si="28"/>
        <v>301.92</v>
      </c>
      <c r="E65" s="5">
        <f t="shared" si="29"/>
        <v>355.20000000000005</v>
      </c>
      <c r="F65" s="34">
        <f t="shared" si="29"/>
        <v>355.20000000000005</v>
      </c>
      <c r="G65" s="20"/>
      <c r="H65" s="37">
        <v>4276.7700000000004</v>
      </c>
      <c r="I65" s="8">
        <v>355.20000000000005</v>
      </c>
      <c r="J65" s="8">
        <v>355.20000000000005</v>
      </c>
      <c r="K65" s="61">
        <v>355.20000000000005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4276.7700000000004</v>
      </c>
      <c r="D66" s="5">
        <f t="shared" si="28"/>
        <v>301.92</v>
      </c>
      <c r="E66" s="5">
        <f t="shared" si="29"/>
        <v>355.20000000000005</v>
      </c>
      <c r="F66" s="34">
        <f t="shared" si="29"/>
        <v>355.20000000000005</v>
      </c>
      <c r="G66" s="20"/>
      <c r="H66" s="37">
        <v>4276.7700000000004</v>
      </c>
      <c r="I66" s="8">
        <v>355.20000000000005</v>
      </c>
      <c r="J66" s="8">
        <v>355.20000000000005</v>
      </c>
      <c r="K66" s="61">
        <v>355.20000000000005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6415.1550000000007</v>
      </c>
      <c r="D73" s="5">
        <f t="shared" si="30"/>
        <v>532.80000000000007</v>
      </c>
      <c r="E73" s="5">
        <f t="shared" si="30"/>
        <v>532.80000000000007</v>
      </c>
      <c r="F73" s="34">
        <f t="shared" si="30"/>
        <v>532.80000000000007</v>
      </c>
      <c r="G73" s="20"/>
      <c r="H73" s="37">
        <f t="shared" ref="H73:K78" si="31">+H63+(H63*$J$88)</f>
        <v>4276.7700000000004</v>
      </c>
      <c r="I73" s="8">
        <f t="shared" si="31"/>
        <v>355.20000000000005</v>
      </c>
      <c r="J73" s="8">
        <f t="shared" si="31"/>
        <v>355.20000000000005</v>
      </c>
      <c r="K73" s="61">
        <f t="shared" si="31"/>
        <v>355.20000000000005</v>
      </c>
      <c r="L73" s="14"/>
    </row>
    <row r="74" spans="1:15" ht="20.100000000000001" customHeight="1" x14ac:dyDescent="0.3">
      <c r="B74" s="57" t="s">
        <v>11</v>
      </c>
      <c r="C74" s="5">
        <f t="shared" si="30"/>
        <v>6415.1550000000007</v>
      </c>
      <c r="D74" s="5">
        <f t="shared" si="30"/>
        <v>532.80000000000007</v>
      </c>
      <c r="E74" s="5">
        <f t="shared" si="30"/>
        <v>532.80000000000007</v>
      </c>
      <c r="F74" s="34">
        <f t="shared" si="30"/>
        <v>532.80000000000007</v>
      </c>
      <c r="G74" s="20"/>
      <c r="H74" s="37">
        <f t="shared" si="31"/>
        <v>4276.7700000000004</v>
      </c>
      <c r="I74" s="8">
        <f t="shared" si="31"/>
        <v>355.20000000000005</v>
      </c>
      <c r="J74" s="8">
        <f t="shared" si="31"/>
        <v>355.20000000000005</v>
      </c>
      <c r="K74" s="61">
        <f t="shared" si="31"/>
        <v>355.20000000000005</v>
      </c>
      <c r="L74" s="14"/>
    </row>
    <row r="75" spans="1:15" ht="20.100000000000001" customHeight="1" x14ac:dyDescent="0.3">
      <c r="B75" s="58" t="s">
        <v>12</v>
      </c>
      <c r="C75" s="5">
        <f t="shared" si="30"/>
        <v>6415.1550000000007</v>
      </c>
      <c r="D75" s="5">
        <f t="shared" si="30"/>
        <v>532.80000000000007</v>
      </c>
      <c r="E75" s="5">
        <f t="shared" si="30"/>
        <v>532.80000000000007</v>
      </c>
      <c r="F75" s="34">
        <f t="shared" si="30"/>
        <v>532.80000000000007</v>
      </c>
      <c r="G75" s="20"/>
      <c r="H75" s="37">
        <f t="shared" si="31"/>
        <v>4276.7700000000004</v>
      </c>
      <c r="I75" s="8">
        <f t="shared" si="31"/>
        <v>355.20000000000005</v>
      </c>
      <c r="J75" s="8">
        <f t="shared" si="31"/>
        <v>355.20000000000005</v>
      </c>
      <c r="K75" s="61">
        <f t="shared" si="31"/>
        <v>355.20000000000005</v>
      </c>
      <c r="L75" s="14"/>
    </row>
    <row r="76" spans="1:15" ht="20.100000000000001" customHeight="1" x14ac:dyDescent="0.3">
      <c r="B76" s="58" t="s">
        <v>13</v>
      </c>
      <c r="C76" s="5">
        <f t="shared" si="30"/>
        <v>6415.1550000000007</v>
      </c>
      <c r="D76" s="5">
        <f t="shared" si="30"/>
        <v>532.80000000000007</v>
      </c>
      <c r="E76" s="5">
        <f t="shared" si="30"/>
        <v>532.80000000000007</v>
      </c>
      <c r="F76" s="34">
        <f t="shared" si="30"/>
        <v>532.80000000000007</v>
      </c>
      <c r="G76" s="20"/>
      <c r="H76" s="37">
        <f t="shared" si="31"/>
        <v>4276.7700000000004</v>
      </c>
      <c r="I76" s="8">
        <f t="shared" si="31"/>
        <v>355.20000000000005</v>
      </c>
      <c r="J76" s="8">
        <f t="shared" si="31"/>
        <v>355.20000000000005</v>
      </c>
      <c r="K76" s="61">
        <f t="shared" si="31"/>
        <v>355.20000000000005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60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5559.8010000000004</v>
      </c>
      <c r="D83" s="5">
        <f t="shared" si="32"/>
        <v>461.76000000000005</v>
      </c>
      <c r="E83" s="5">
        <f t="shared" si="32"/>
        <v>461.76000000000005</v>
      </c>
      <c r="F83" s="34">
        <f t="shared" si="32"/>
        <v>461.76000000000005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5559.8010000000004</v>
      </c>
      <c r="D84" s="5">
        <f t="shared" si="32"/>
        <v>461.76000000000005</v>
      </c>
      <c r="E84" s="5">
        <f t="shared" si="32"/>
        <v>461.76000000000005</v>
      </c>
      <c r="F84" s="34">
        <f t="shared" si="32"/>
        <v>461.76000000000005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5559.8010000000004</v>
      </c>
      <c r="D85" s="5">
        <f t="shared" si="32"/>
        <v>461.76000000000005</v>
      </c>
      <c r="E85" s="5">
        <f t="shared" si="32"/>
        <v>461.76000000000005</v>
      </c>
      <c r="F85" s="34">
        <f t="shared" si="32"/>
        <v>461.76000000000005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5559.8010000000004</v>
      </c>
      <c r="D86" s="5">
        <f t="shared" si="32"/>
        <v>461.76000000000005</v>
      </c>
      <c r="E86" s="5">
        <f t="shared" si="32"/>
        <v>461.76000000000005</v>
      </c>
      <c r="F86" s="34">
        <f t="shared" si="32"/>
        <v>461.76000000000005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18.350000000000001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85.1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9:K19 B37:K39 B36:G36 I36:K36 B23:K35 B20:G20 B21:G22 B67:K89 B64:G66 B45:K63 B40:B44 G40:K4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AA5D-4F91-4572-8B68-DBFEBB599A0F}">
  <sheetPr>
    <tabColor rgb="FF0070C0"/>
    <pageSetUpPr fitToPage="1"/>
  </sheetPr>
  <dimension ref="A1:O95"/>
  <sheetViews>
    <sheetView showGridLines="0" topLeftCell="A73" zoomScale="83" zoomScaleNormal="83" workbookViewId="0">
      <selection activeCell="B36" sqref="B36:F44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61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47</v>
      </c>
      <c r="E8" s="110" t="s">
        <v>48</v>
      </c>
      <c r="F8" s="111" t="s">
        <v>49</v>
      </c>
      <c r="G8" s="43"/>
      <c r="H8" s="145"/>
      <c r="I8" s="110" t="s">
        <v>47</v>
      </c>
      <c r="J8" s="110" t="s">
        <v>48</v>
      </c>
      <c r="K8" s="112" t="s">
        <v>49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7301.17</v>
      </c>
      <c r="D9" s="5">
        <f t="shared" ref="D9:D14" si="1">+I19-(I19*$I$83)</f>
        <v>432.06000000000006</v>
      </c>
      <c r="E9" s="5">
        <f t="shared" ref="E9:F14" si="2">+J19</f>
        <v>1440.2</v>
      </c>
      <c r="F9" s="34">
        <f t="shared" si="2"/>
        <v>1440.2</v>
      </c>
      <c r="G9" s="19"/>
      <c r="H9" s="37">
        <f t="shared" ref="H9:H14" si="3">+H19</f>
        <v>7301.17</v>
      </c>
      <c r="I9" s="8">
        <f t="shared" ref="I9:I14" si="4">+I19-(I19*$I$84)</f>
        <v>864.12</v>
      </c>
      <c r="J9" s="8">
        <f t="shared" ref="J9:K14" si="5">+J19</f>
        <v>1440.2</v>
      </c>
      <c r="K9" s="61">
        <f t="shared" si="5"/>
        <v>1440.2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7301.17</v>
      </c>
      <c r="D10" s="5">
        <f t="shared" si="1"/>
        <v>432.06000000000006</v>
      </c>
      <c r="E10" s="5">
        <f t="shared" si="2"/>
        <v>1440.2</v>
      </c>
      <c r="F10" s="34">
        <f t="shared" si="2"/>
        <v>1440.2</v>
      </c>
      <c r="G10" s="19"/>
      <c r="H10" s="37">
        <f t="shared" si="3"/>
        <v>7301.17</v>
      </c>
      <c r="I10" s="8">
        <f t="shared" si="4"/>
        <v>864.12</v>
      </c>
      <c r="J10" s="8">
        <f t="shared" si="5"/>
        <v>1440.2</v>
      </c>
      <c r="K10" s="61">
        <f t="shared" si="5"/>
        <v>1440.2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7301.17</v>
      </c>
      <c r="D11" s="5">
        <f t="shared" si="1"/>
        <v>432.06000000000006</v>
      </c>
      <c r="E11" s="5">
        <f t="shared" si="2"/>
        <v>1440.2</v>
      </c>
      <c r="F11" s="34">
        <f t="shared" si="2"/>
        <v>1440.2</v>
      </c>
      <c r="G11" s="19"/>
      <c r="H11" s="37">
        <f t="shared" si="3"/>
        <v>7301.17</v>
      </c>
      <c r="I11" s="8">
        <f t="shared" si="4"/>
        <v>864.12</v>
      </c>
      <c r="J11" s="8">
        <f t="shared" si="5"/>
        <v>1440.2</v>
      </c>
      <c r="K11" s="61">
        <f t="shared" si="5"/>
        <v>1440.2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7301.17</v>
      </c>
      <c r="D12" s="5">
        <f t="shared" si="1"/>
        <v>432.06000000000006</v>
      </c>
      <c r="E12" s="5">
        <f t="shared" si="2"/>
        <v>1440.2</v>
      </c>
      <c r="F12" s="34">
        <f t="shared" si="2"/>
        <v>1440.2</v>
      </c>
      <c r="G12" s="19"/>
      <c r="H12" s="37">
        <f t="shared" si="3"/>
        <v>7301.17</v>
      </c>
      <c r="I12" s="8">
        <f t="shared" si="4"/>
        <v>864.12</v>
      </c>
      <c r="J12" s="8">
        <f t="shared" si="5"/>
        <v>1440.2</v>
      </c>
      <c r="K12" s="61">
        <f t="shared" si="5"/>
        <v>1440.2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47</v>
      </c>
      <c r="E18" s="110" t="s">
        <v>48</v>
      </c>
      <c r="F18" s="111" t="s">
        <v>49</v>
      </c>
      <c r="G18" s="28"/>
      <c r="H18" s="145"/>
      <c r="I18" s="110" t="s">
        <v>47</v>
      </c>
      <c r="J18" s="110" t="s">
        <v>48</v>
      </c>
      <c r="K18" s="112" t="s">
        <v>49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7301.17</v>
      </c>
      <c r="D19" s="5">
        <f t="shared" ref="D19:D24" si="7">+I19-(I19*$I$85)</f>
        <v>1224.17</v>
      </c>
      <c r="E19" s="5">
        <f t="shared" ref="E19:F24" si="8">+J19</f>
        <v>1440.2</v>
      </c>
      <c r="F19" s="34">
        <f t="shared" si="8"/>
        <v>1440.2</v>
      </c>
      <c r="G19" s="19"/>
      <c r="H19" s="37">
        <v>7301.17</v>
      </c>
      <c r="I19" s="8">
        <v>1440.2</v>
      </c>
      <c r="J19" s="8">
        <v>1440.2</v>
      </c>
      <c r="K19" s="61">
        <v>1440.2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7301.17</v>
      </c>
      <c r="D20" s="5">
        <f t="shared" si="7"/>
        <v>1224.17</v>
      </c>
      <c r="E20" s="5">
        <f t="shared" si="8"/>
        <v>1440.2</v>
      </c>
      <c r="F20" s="34">
        <f t="shared" si="8"/>
        <v>1440.2</v>
      </c>
      <c r="G20" s="19"/>
      <c r="H20" s="37">
        <v>7301.17</v>
      </c>
      <c r="I20" s="8">
        <v>1440.2</v>
      </c>
      <c r="J20" s="8">
        <v>1440.2</v>
      </c>
      <c r="K20" s="61">
        <v>1440.2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7301.17</v>
      </c>
      <c r="D21" s="5">
        <f t="shared" si="7"/>
        <v>1224.17</v>
      </c>
      <c r="E21" s="5">
        <f t="shared" si="8"/>
        <v>1440.2</v>
      </c>
      <c r="F21" s="34">
        <f t="shared" si="8"/>
        <v>1440.2</v>
      </c>
      <c r="G21" s="19"/>
      <c r="H21" s="37">
        <v>7301.17</v>
      </c>
      <c r="I21" s="8">
        <v>1440.2</v>
      </c>
      <c r="J21" s="8">
        <v>1440.2</v>
      </c>
      <c r="K21" s="61">
        <v>1440.2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7301.17</v>
      </c>
      <c r="D22" s="5">
        <f t="shared" si="7"/>
        <v>1224.17</v>
      </c>
      <c r="E22" s="5">
        <f t="shared" si="8"/>
        <v>1440.2</v>
      </c>
      <c r="F22" s="34">
        <f t="shared" si="8"/>
        <v>1440.2</v>
      </c>
      <c r="G22" s="19"/>
      <c r="H22" s="37">
        <v>7301.17</v>
      </c>
      <c r="I22" s="8">
        <v>1440.2</v>
      </c>
      <c r="J22" s="8">
        <v>1440.2</v>
      </c>
      <c r="K22" s="61">
        <v>1440.2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47</v>
      </c>
      <c r="E28" s="110" t="s">
        <v>48</v>
      </c>
      <c r="F28" s="111" t="s">
        <v>49</v>
      </c>
      <c r="G28" s="28"/>
      <c r="H28" s="145"/>
      <c r="I28" s="110" t="s">
        <v>47</v>
      </c>
      <c r="J28" s="110" t="s">
        <v>48</v>
      </c>
      <c r="K28" s="112" t="s">
        <v>49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10951.755000000001</v>
      </c>
      <c r="D29" s="5">
        <f t="shared" si="9"/>
        <v>2160.3000000000002</v>
      </c>
      <c r="E29" s="5">
        <f t="shared" si="9"/>
        <v>2160.3000000000002</v>
      </c>
      <c r="F29" s="34">
        <f t="shared" si="9"/>
        <v>2160.3000000000002</v>
      </c>
      <c r="G29" s="19"/>
      <c r="H29" s="37">
        <f t="shared" ref="H29:K34" si="10">+H19+(H19*$J$88)</f>
        <v>11681.871999999999</v>
      </c>
      <c r="I29" s="8">
        <f t="shared" si="10"/>
        <v>2304.3200000000002</v>
      </c>
      <c r="J29" s="8">
        <f t="shared" si="10"/>
        <v>2304.3200000000002</v>
      </c>
      <c r="K29" s="61">
        <f t="shared" si="10"/>
        <v>2304.3200000000002</v>
      </c>
      <c r="L29" s="14"/>
    </row>
    <row r="30" spans="2:15" ht="20.100000000000001" customHeight="1" x14ac:dyDescent="0.3">
      <c r="B30" s="57" t="s">
        <v>11</v>
      </c>
      <c r="C30" s="5">
        <f t="shared" si="9"/>
        <v>10951.755000000001</v>
      </c>
      <c r="D30" s="5">
        <f t="shared" si="9"/>
        <v>2160.3000000000002</v>
      </c>
      <c r="E30" s="5">
        <f t="shared" si="9"/>
        <v>2160.3000000000002</v>
      </c>
      <c r="F30" s="34">
        <f t="shared" si="9"/>
        <v>2160.3000000000002</v>
      </c>
      <c r="G30" s="19"/>
      <c r="H30" s="37">
        <f t="shared" si="10"/>
        <v>11681.871999999999</v>
      </c>
      <c r="I30" s="8">
        <f t="shared" si="10"/>
        <v>2304.3200000000002</v>
      </c>
      <c r="J30" s="8">
        <f t="shared" si="10"/>
        <v>2304.3200000000002</v>
      </c>
      <c r="K30" s="61">
        <f t="shared" si="10"/>
        <v>2304.3200000000002</v>
      </c>
      <c r="L30" s="14"/>
    </row>
    <row r="31" spans="2:15" ht="20.100000000000001" customHeight="1" x14ac:dyDescent="0.3">
      <c r="B31" s="58" t="s">
        <v>12</v>
      </c>
      <c r="C31" s="5">
        <f t="shared" si="9"/>
        <v>10951.755000000001</v>
      </c>
      <c r="D31" s="5">
        <f t="shared" si="9"/>
        <v>2160.3000000000002</v>
      </c>
      <c r="E31" s="5">
        <f t="shared" si="9"/>
        <v>2160.3000000000002</v>
      </c>
      <c r="F31" s="34">
        <f t="shared" si="9"/>
        <v>2160.3000000000002</v>
      </c>
      <c r="G31" s="19"/>
      <c r="H31" s="37">
        <f t="shared" si="10"/>
        <v>11681.871999999999</v>
      </c>
      <c r="I31" s="8">
        <f t="shared" si="10"/>
        <v>2304.3200000000002</v>
      </c>
      <c r="J31" s="8">
        <f t="shared" si="10"/>
        <v>2304.3200000000002</v>
      </c>
      <c r="K31" s="61">
        <f t="shared" si="10"/>
        <v>2304.3200000000002</v>
      </c>
      <c r="L31" s="14"/>
    </row>
    <row r="32" spans="2:15" ht="20.100000000000001" customHeight="1" x14ac:dyDescent="0.3">
      <c r="B32" s="58" t="s">
        <v>13</v>
      </c>
      <c r="C32" s="5">
        <f t="shared" si="9"/>
        <v>10951.755000000001</v>
      </c>
      <c r="D32" s="5">
        <f t="shared" si="9"/>
        <v>2160.3000000000002</v>
      </c>
      <c r="E32" s="5">
        <f t="shared" si="9"/>
        <v>2160.3000000000002</v>
      </c>
      <c r="F32" s="34">
        <f t="shared" si="9"/>
        <v>2160.3000000000002</v>
      </c>
      <c r="G32" s="19"/>
      <c r="H32" s="37">
        <f t="shared" si="10"/>
        <v>11681.871999999999</v>
      </c>
      <c r="I32" s="8">
        <f t="shared" si="10"/>
        <v>2304.3200000000002</v>
      </c>
      <c r="J32" s="8">
        <f t="shared" si="10"/>
        <v>2304.3200000000002</v>
      </c>
      <c r="K32" s="61">
        <f t="shared" si="10"/>
        <v>2304.3200000000002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66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47</v>
      </c>
      <c r="E38" s="110" t="s">
        <v>48</v>
      </c>
      <c r="F38" s="116" t="s">
        <v>49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9491.5210000000006</v>
      </c>
      <c r="D39" s="5">
        <f>+I19+(I19*$J$89)</f>
        <v>1872.26</v>
      </c>
      <c r="E39" s="5">
        <f>+E19+(E19*$J$89)</f>
        <v>1872.26</v>
      </c>
      <c r="F39" s="34">
        <f>+F19+(F19*$J$89)</f>
        <v>1872.26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9491.5210000000006</v>
      </c>
      <c r="D40" s="5">
        <f t="shared" si="11"/>
        <v>1872.26</v>
      </c>
      <c r="E40" s="5">
        <f t="shared" ref="E40:F40" si="12">+E20+(E20*$J$89)</f>
        <v>1872.26</v>
      </c>
      <c r="F40" s="34">
        <f t="shared" si="12"/>
        <v>1872.26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9491.5210000000006</v>
      </c>
      <c r="D41" s="5">
        <f t="shared" si="13"/>
        <v>1872.26</v>
      </c>
      <c r="E41" s="5">
        <f t="shared" ref="E41:F41" si="14">+E21+(E21*$J$89)</f>
        <v>1872.26</v>
      </c>
      <c r="F41" s="34">
        <f t="shared" si="14"/>
        <v>1872.26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9491.5210000000006</v>
      </c>
      <c r="D42" s="5">
        <f t="shared" si="15"/>
        <v>1872.26</v>
      </c>
      <c r="E42" s="5">
        <f t="shared" ref="E42:F42" si="16">+E22+(E22*$J$89)</f>
        <v>1872.26</v>
      </c>
      <c r="F42" s="34">
        <f t="shared" si="16"/>
        <v>1872.26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47</v>
      </c>
      <c r="E52" s="110" t="s">
        <v>48</v>
      </c>
      <c r="F52" s="111" t="s">
        <v>49</v>
      </c>
      <c r="G52" s="48"/>
      <c r="H52" s="145"/>
      <c r="I52" s="110" t="s">
        <v>47</v>
      </c>
      <c r="J52" s="110" t="s">
        <v>48</v>
      </c>
      <c r="K52" s="112" t="s">
        <v>49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3396.98</v>
      </c>
      <c r="D53" s="5">
        <f t="shared" ref="D53:D58" si="22">+I63-(I63*$J$83)</f>
        <v>626.30388457281174</v>
      </c>
      <c r="E53" s="5">
        <f t="shared" ref="E53:F58" si="23">+J63</f>
        <v>2087.6796152427055</v>
      </c>
      <c r="F53" s="34">
        <f t="shared" si="23"/>
        <v>2087.6796152427055</v>
      </c>
      <c r="G53" s="20"/>
      <c r="H53" s="37">
        <f t="shared" ref="H53:H58" si="24">+H63</f>
        <v>3396.98</v>
      </c>
      <c r="I53" s="8">
        <f t="shared" ref="I53:I58" si="25">+I63-(I63*$J$84)</f>
        <v>1252.6077691456233</v>
      </c>
      <c r="J53" s="8">
        <f t="shared" ref="J53:K58" si="26">+J63</f>
        <v>2087.6796152427055</v>
      </c>
      <c r="K53" s="61">
        <f t="shared" si="26"/>
        <v>2087.6796152427055</v>
      </c>
      <c r="L53" s="14"/>
    </row>
    <row r="54" spans="1:15" ht="20.100000000000001" customHeight="1" x14ac:dyDescent="0.3">
      <c r="B54" s="57" t="s">
        <v>11</v>
      </c>
      <c r="C54" s="5">
        <f t="shared" si="21"/>
        <v>3396.98</v>
      </c>
      <c r="D54" s="5">
        <f t="shared" si="22"/>
        <v>626.30388457281174</v>
      </c>
      <c r="E54" s="5">
        <f t="shared" si="23"/>
        <v>2087.6796152427055</v>
      </c>
      <c r="F54" s="34">
        <f t="shared" si="23"/>
        <v>2087.6796152427055</v>
      </c>
      <c r="G54" s="20"/>
      <c r="H54" s="37">
        <f t="shared" si="24"/>
        <v>3396.98</v>
      </c>
      <c r="I54" s="8">
        <f t="shared" si="25"/>
        <v>1252.6077691456233</v>
      </c>
      <c r="J54" s="8">
        <f t="shared" si="26"/>
        <v>2087.6796152427055</v>
      </c>
      <c r="K54" s="61">
        <f t="shared" si="26"/>
        <v>2087.6796152427055</v>
      </c>
      <c r="L54" s="14"/>
    </row>
    <row r="55" spans="1:15" ht="20.100000000000001" customHeight="1" x14ac:dyDescent="0.3">
      <c r="B55" s="58" t="s">
        <v>12</v>
      </c>
      <c r="C55" s="5">
        <f t="shared" si="21"/>
        <v>3396.98</v>
      </c>
      <c r="D55" s="5">
        <f t="shared" si="22"/>
        <v>626.30388457281174</v>
      </c>
      <c r="E55" s="5">
        <f t="shared" si="23"/>
        <v>2087.6796152427055</v>
      </c>
      <c r="F55" s="34">
        <f t="shared" si="23"/>
        <v>2087.6796152427055</v>
      </c>
      <c r="G55" s="20"/>
      <c r="H55" s="37">
        <f t="shared" si="24"/>
        <v>3396.98</v>
      </c>
      <c r="I55" s="8">
        <f t="shared" si="25"/>
        <v>1252.6077691456233</v>
      </c>
      <c r="J55" s="8">
        <f t="shared" si="26"/>
        <v>2087.6796152427055</v>
      </c>
      <c r="K55" s="61">
        <f t="shared" si="26"/>
        <v>2087.6796152427055</v>
      </c>
      <c r="L55" s="14"/>
    </row>
    <row r="56" spans="1:15" ht="20.100000000000001" customHeight="1" x14ac:dyDescent="0.3">
      <c r="B56" s="58" t="s">
        <v>13</v>
      </c>
      <c r="C56" s="5">
        <f t="shared" si="21"/>
        <v>3396.98</v>
      </c>
      <c r="D56" s="5">
        <f t="shared" si="22"/>
        <v>626.30388457281174</v>
      </c>
      <c r="E56" s="5">
        <f t="shared" si="23"/>
        <v>2087.6796152427055</v>
      </c>
      <c r="F56" s="34">
        <f t="shared" si="23"/>
        <v>2087.6796152427055</v>
      </c>
      <c r="G56" s="20"/>
      <c r="H56" s="37">
        <f t="shared" si="24"/>
        <v>3396.98</v>
      </c>
      <c r="I56" s="8">
        <f t="shared" si="25"/>
        <v>1252.6077691456233</v>
      </c>
      <c r="J56" s="8">
        <f t="shared" si="26"/>
        <v>2087.6796152427055</v>
      </c>
      <c r="K56" s="61">
        <f t="shared" si="26"/>
        <v>2087.6796152427055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47</v>
      </c>
      <c r="E62" s="110" t="s">
        <v>48</v>
      </c>
      <c r="F62" s="111" t="s">
        <v>49</v>
      </c>
      <c r="G62" s="48"/>
      <c r="H62" s="145"/>
      <c r="I62" s="110" t="s">
        <v>47</v>
      </c>
      <c r="J62" s="110" t="s">
        <v>48</v>
      </c>
      <c r="K62" s="112" t="s">
        <v>49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3396.98</v>
      </c>
      <c r="D63" s="5">
        <f t="shared" ref="D63:D68" si="28">+I63-(I63*$J$85)</f>
        <v>1774.5276729562997</v>
      </c>
      <c r="E63" s="5">
        <f t="shared" ref="E63:F68" si="29">+J63</f>
        <v>2087.6796152427055</v>
      </c>
      <c r="F63" s="34">
        <f t="shared" si="29"/>
        <v>2087.6796152427055</v>
      </c>
      <c r="G63" s="20"/>
      <c r="H63" s="37">
        <v>3396.98</v>
      </c>
      <c r="I63" s="8">
        <v>2087.6796152427055</v>
      </c>
      <c r="J63" s="8">
        <v>2087.6796152427055</v>
      </c>
      <c r="K63" s="61">
        <v>2087.6796152427055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3396.98</v>
      </c>
      <c r="D64" s="5">
        <f t="shared" si="28"/>
        <v>1774.5276729562997</v>
      </c>
      <c r="E64" s="5">
        <f t="shared" si="29"/>
        <v>2087.6796152427055</v>
      </c>
      <c r="F64" s="34">
        <f t="shared" si="29"/>
        <v>2087.6796152427055</v>
      </c>
      <c r="G64" s="20"/>
      <c r="H64" s="37">
        <v>3396.98</v>
      </c>
      <c r="I64" s="8">
        <v>2087.6796152427055</v>
      </c>
      <c r="J64" s="8">
        <v>2087.6796152427055</v>
      </c>
      <c r="K64" s="61">
        <v>2087.6796152427055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3396.98</v>
      </c>
      <c r="D65" s="5">
        <f t="shared" si="28"/>
        <v>1774.5276729562997</v>
      </c>
      <c r="E65" s="5">
        <f t="shared" si="29"/>
        <v>2087.6796152427055</v>
      </c>
      <c r="F65" s="34">
        <f t="shared" si="29"/>
        <v>2087.6796152427055</v>
      </c>
      <c r="G65" s="20"/>
      <c r="H65" s="37">
        <v>3396.98</v>
      </c>
      <c r="I65" s="8">
        <v>2087.6796152427055</v>
      </c>
      <c r="J65" s="8">
        <v>2087.6796152427055</v>
      </c>
      <c r="K65" s="61">
        <v>2087.6796152427055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3396.98</v>
      </c>
      <c r="D66" s="5">
        <f t="shared" si="28"/>
        <v>1774.5276729562997</v>
      </c>
      <c r="E66" s="5">
        <f t="shared" si="29"/>
        <v>2087.6796152427055</v>
      </c>
      <c r="F66" s="34">
        <f t="shared" si="29"/>
        <v>2087.6796152427055</v>
      </c>
      <c r="G66" s="20"/>
      <c r="H66" s="37">
        <v>3396.98</v>
      </c>
      <c r="I66" s="8">
        <v>2087.6796152427055</v>
      </c>
      <c r="J66" s="8">
        <v>2087.6796152427055</v>
      </c>
      <c r="K66" s="61">
        <v>2087.6796152427055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47</v>
      </c>
      <c r="E72" s="110" t="s">
        <v>48</v>
      </c>
      <c r="F72" s="111" t="s">
        <v>49</v>
      </c>
      <c r="G72" s="51"/>
      <c r="H72" s="145"/>
      <c r="I72" s="110" t="s">
        <v>47</v>
      </c>
      <c r="J72" s="110" t="s">
        <v>48</v>
      </c>
      <c r="K72" s="112" t="s">
        <v>49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5095.47</v>
      </c>
      <c r="D73" s="5">
        <f t="shared" si="30"/>
        <v>3131.5194228640585</v>
      </c>
      <c r="E73" s="5">
        <f t="shared" si="30"/>
        <v>3131.5194228640585</v>
      </c>
      <c r="F73" s="34">
        <f t="shared" si="30"/>
        <v>3131.5194228640585</v>
      </c>
      <c r="G73" s="20"/>
      <c r="H73" s="37">
        <f t="shared" ref="H73:K78" si="31">+H63+(H63*$J$88)</f>
        <v>5435.1679999999997</v>
      </c>
      <c r="I73" s="8">
        <f t="shared" si="31"/>
        <v>3340.287384388329</v>
      </c>
      <c r="J73" s="8">
        <f t="shared" si="31"/>
        <v>3340.287384388329</v>
      </c>
      <c r="K73" s="61">
        <f t="shared" si="31"/>
        <v>3340.287384388329</v>
      </c>
      <c r="L73" s="14"/>
    </row>
    <row r="74" spans="1:15" ht="20.100000000000001" customHeight="1" x14ac:dyDescent="0.3">
      <c r="B74" s="57" t="s">
        <v>11</v>
      </c>
      <c r="C74" s="5">
        <f t="shared" si="30"/>
        <v>5095.47</v>
      </c>
      <c r="D74" s="5">
        <f t="shared" si="30"/>
        <v>3131.5194228640585</v>
      </c>
      <c r="E74" s="5">
        <f t="shared" si="30"/>
        <v>3131.5194228640585</v>
      </c>
      <c r="F74" s="34">
        <f t="shared" si="30"/>
        <v>3131.5194228640585</v>
      </c>
      <c r="G74" s="20"/>
      <c r="H74" s="37">
        <f t="shared" si="31"/>
        <v>5435.1679999999997</v>
      </c>
      <c r="I74" s="8">
        <f t="shared" si="31"/>
        <v>3340.287384388329</v>
      </c>
      <c r="J74" s="8">
        <f t="shared" si="31"/>
        <v>3340.287384388329</v>
      </c>
      <c r="K74" s="61">
        <f t="shared" si="31"/>
        <v>3340.287384388329</v>
      </c>
      <c r="L74" s="14"/>
    </row>
    <row r="75" spans="1:15" ht="20.100000000000001" customHeight="1" x14ac:dyDescent="0.3">
      <c r="B75" s="58" t="s">
        <v>12</v>
      </c>
      <c r="C75" s="5">
        <f t="shared" si="30"/>
        <v>5095.47</v>
      </c>
      <c r="D75" s="5">
        <f t="shared" si="30"/>
        <v>3131.5194228640585</v>
      </c>
      <c r="E75" s="5">
        <f t="shared" si="30"/>
        <v>3131.5194228640585</v>
      </c>
      <c r="F75" s="34">
        <f t="shared" si="30"/>
        <v>3131.5194228640585</v>
      </c>
      <c r="G75" s="20"/>
      <c r="H75" s="37">
        <f t="shared" si="31"/>
        <v>5435.1679999999997</v>
      </c>
      <c r="I75" s="8">
        <f t="shared" si="31"/>
        <v>3340.287384388329</v>
      </c>
      <c r="J75" s="8">
        <f t="shared" si="31"/>
        <v>3340.287384388329</v>
      </c>
      <c r="K75" s="61">
        <f t="shared" si="31"/>
        <v>3340.287384388329</v>
      </c>
      <c r="L75" s="14"/>
    </row>
    <row r="76" spans="1:15" ht="20.100000000000001" customHeight="1" x14ac:dyDescent="0.3">
      <c r="B76" s="58" t="s">
        <v>13</v>
      </c>
      <c r="C76" s="5">
        <f t="shared" si="30"/>
        <v>5095.47</v>
      </c>
      <c r="D76" s="5">
        <f t="shared" si="30"/>
        <v>3131.5194228640585</v>
      </c>
      <c r="E76" s="5">
        <f t="shared" si="30"/>
        <v>3131.5194228640585</v>
      </c>
      <c r="F76" s="34">
        <f t="shared" si="30"/>
        <v>3131.5194228640585</v>
      </c>
      <c r="G76" s="20"/>
      <c r="H76" s="37">
        <f t="shared" si="31"/>
        <v>5435.1679999999997</v>
      </c>
      <c r="I76" s="8">
        <f t="shared" si="31"/>
        <v>3340.287384388329</v>
      </c>
      <c r="J76" s="8">
        <f t="shared" si="31"/>
        <v>3340.287384388329</v>
      </c>
      <c r="K76" s="61">
        <f t="shared" si="31"/>
        <v>3340.287384388329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67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47</v>
      </c>
      <c r="E82" s="110" t="s">
        <v>48</v>
      </c>
      <c r="F82" s="111" t="s">
        <v>49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4416.0739999999996</v>
      </c>
      <c r="D83" s="5">
        <f t="shared" si="32"/>
        <v>2713.983499815517</v>
      </c>
      <c r="E83" s="5">
        <f t="shared" si="32"/>
        <v>2713.983499815517</v>
      </c>
      <c r="F83" s="34">
        <f t="shared" si="32"/>
        <v>2713.983499815517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4416.0739999999996</v>
      </c>
      <c r="D84" s="5">
        <f t="shared" si="32"/>
        <v>2713.983499815517</v>
      </c>
      <c r="E84" s="5">
        <f t="shared" si="32"/>
        <v>2713.983499815517</v>
      </c>
      <c r="F84" s="34">
        <f t="shared" si="32"/>
        <v>2713.983499815517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4416.0739999999996</v>
      </c>
      <c r="D85" s="5">
        <f t="shared" si="32"/>
        <v>2713.983499815517</v>
      </c>
      <c r="E85" s="5">
        <f t="shared" si="32"/>
        <v>2713.983499815517</v>
      </c>
      <c r="F85" s="34">
        <f t="shared" si="32"/>
        <v>2713.983499815517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4416.0739999999996</v>
      </c>
      <c r="D86" s="5">
        <f t="shared" si="32"/>
        <v>2713.983499815517</v>
      </c>
      <c r="E86" s="5">
        <f t="shared" si="32"/>
        <v>2713.983499815517</v>
      </c>
      <c r="F86" s="34">
        <f t="shared" si="32"/>
        <v>2713.983499815517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15.63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138.51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9:K19 B23:K39 B20:G22 B67:K92 B64:G66 B45:K63 B40:B44 G40:K4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D7FF-ABDD-4E7B-9742-72381DFB9592}">
  <sheetPr>
    <tabColor rgb="FF0070C0"/>
    <pageSetUpPr fitToPage="1"/>
  </sheetPr>
  <dimension ref="A1:O95"/>
  <sheetViews>
    <sheetView showGridLines="0" topLeftCell="A61" zoomScale="83" zoomScaleNormal="83" workbookViewId="0">
      <selection activeCell="C63" sqref="C63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69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54</v>
      </c>
      <c r="E8" s="110" t="s">
        <v>55</v>
      </c>
      <c r="F8" s="111" t="s">
        <v>56</v>
      </c>
      <c r="G8" s="43"/>
      <c r="H8" s="145"/>
      <c r="I8" s="110" t="s">
        <v>54</v>
      </c>
      <c r="J8" s="110" t="s">
        <v>55</v>
      </c>
      <c r="K8" s="112" t="s">
        <v>56</v>
      </c>
      <c r="L8" s="13"/>
      <c r="M8" s="1"/>
    </row>
    <row r="9" spans="2:15" ht="20.100000000000001" customHeight="1" x14ac:dyDescent="0.3">
      <c r="B9" s="57" t="s">
        <v>10</v>
      </c>
      <c r="C9" s="5">
        <f>+H19-(H19*$I$83)</f>
        <v>2127.0522999999998</v>
      </c>
      <c r="D9" s="5">
        <f>+I19-(I19*$I$83)</f>
        <v>534.17639999999994</v>
      </c>
      <c r="E9" s="5">
        <f t="shared" ref="E9:F14" si="0">+J19</f>
        <v>1443.7199999999998</v>
      </c>
      <c r="F9" s="34">
        <f t="shared" si="0"/>
        <v>1443.7199999999998</v>
      </c>
      <c r="G9" s="19"/>
      <c r="H9" s="37">
        <f>+H19-(H19*$I$84)</f>
        <v>3449.2739999999999</v>
      </c>
      <c r="I9" s="8">
        <f>+I19-(I19*$I$84)</f>
        <v>866.23199999999986</v>
      </c>
      <c r="J9" s="8">
        <f t="shared" ref="J9:K14" si="1">+J19</f>
        <v>1443.7199999999998</v>
      </c>
      <c r="K9" s="61">
        <f t="shared" si="1"/>
        <v>1443.7199999999998</v>
      </c>
      <c r="L9" s="13"/>
      <c r="M9" s="1"/>
    </row>
    <row r="10" spans="2:15" ht="19.5" customHeight="1" x14ac:dyDescent="0.3">
      <c r="B10" s="57" t="s">
        <v>11</v>
      </c>
      <c r="C10" s="5">
        <f t="shared" ref="C10:D10" si="2">+H20-(H20*$I$83)</f>
        <v>2127.0522999999998</v>
      </c>
      <c r="D10" s="5">
        <f t="shared" si="2"/>
        <v>534.17639999999994</v>
      </c>
      <c r="E10" s="5">
        <f t="shared" ref="E10:E12" si="3">+J20</f>
        <v>1443.7199999999998</v>
      </c>
      <c r="F10" s="34">
        <f t="shared" ref="F10:F12" si="4">+K20</f>
        <v>1443.7199999999998</v>
      </c>
      <c r="G10" s="19"/>
      <c r="H10" s="37">
        <f t="shared" ref="H10:I10" si="5">+H20-(H20*$I$84)</f>
        <v>3449.2739999999999</v>
      </c>
      <c r="I10" s="8">
        <f t="shared" si="5"/>
        <v>866.23199999999986</v>
      </c>
      <c r="J10" s="8">
        <f t="shared" ref="J10:K10" si="6">+J20</f>
        <v>1443.7199999999998</v>
      </c>
      <c r="K10" s="61">
        <f t="shared" si="6"/>
        <v>1443.7199999999998</v>
      </c>
      <c r="L10" s="13"/>
      <c r="M10" s="1"/>
    </row>
    <row r="11" spans="2:15" ht="20.100000000000001" customHeight="1" x14ac:dyDescent="0.3">
      <c r="B11" s="58" t="s">
        <v>12</v>
      </c>
      <c r="C11" s="5">
        <f t="shared" ref="C11:D11" si="7">+H21-(H21*$I$83)</f>
        <v>2127.0522999999998</v>
      </c>
      <c r="D11" s="5">
        <f t="shared" si="7"/>
        <v>534.17639999999994</v>
      </c>
      <c r="E11" s="5">
        <f t="shared" si="3"/>
        <v>1443.7199999999998</v>
      </c>
      <c r="F11" s="34">
        <f t="shared" si="4"/>
        <v>1443.7199999999998</v>
      </c>
      <c r="G11" s="19"/>
      <c r="H11" s="37">
        <f t="shared" ref="H11:I11" si="8">+H21-(H21*$I$84)</f>
        <v>3449.2739999999999</v>
      </c>
      <c r="I11" s="8">
        <f t="shared" si="8"/>
        <v>866.23199999999986</v>
      </c>
      <c r="J11" s="8">
        <f t="shared" ref="J11:K11" si="9">+J21</f>
        <v>1443.7199999999998</v>
      </c>
      <c r="K11" s="61">
        <f t="shared" si="9"/>
        <v>1443.7199999999998</v>
      </c>
      <c r="L11" s="13"/>
      <c r="M11" s="1"/>
    </row>
    <row r="12" spans="2:15" ht="20.100000000000001" customHeight="1" x14ac:dyDescent="0.3">
      <c r="B12" s="58" t="s">
        <v>13</v>
      </c>
      <c r="C12" s="5">
        <f t="shared" ref="C12:D12" si="10">+H22-(H22*$I$83)</f>
        <v>2127.0522999999998</v>
      </c>
      <c r="D12" s="5">
        <f t="shared" si="10"/>
        <v>534.17639999999994</v>
      </c>
      <c r="E12" s="5">
        <f t="shared" si="3"/>
        <v>1443.7199999999998</v>
      </c>
      <c r="F12" s="34">
        <f t="shared" si="4"/>
        <v>1443.7199999999998</v>
      </c>
      <c r="G12" s="19"/>
      <c r="H12" s="37">
        <f t="shared" ref="H12:I12" si="11">+H22-(H22*$I$84)</f>
        <v>3449.2739999999999</v>
      </c>
      <c r="I12" s="8">
        <f t="shared" si="11"/>
        <v>866.23199999999986</v>
      </c>
      <c r="J12" s="8">
        <f t="shared" ref="J12:K12" si="12">+J22</f>
        <v>1443.7199999999998</v>
      </c>
      <c r="K12" s="61">
        <f t="shared" si="12"/>
        <v>1443.7199999999998</v>
      </c>
      <c r="L12" s="13"/>
      <c r="M12" s="1"/>
    </row>
    <row r="13" spans="2:15" ht="20.100000000000001" customHeight="1" x14ac:dyDescent="0.3">
      <c r="B13" s="58" t="s">
        <v>14</v>
      </c>
      <c r="C13" s="5">
        <f t="shared" ref="C13:C14" si="13">+H23</f>
        <v>0</v>
      </c>
      <c r="D13" s="5">
        <f>+I23-(I23*$I$83)</f>
        <v>0</v>
      </c>
      <c r="E13" s="5">
        <f t="shared" si="0"/>
        <v>0</v>
      </c>
      <c r="F13" s="34">
        <f t="shared" si="0"/>
        <v>0</v>
      </c>
      <c r="G13" s="19"/>
      <c r="H13" s="37">
        <f t="shared" ref="H13:H14" si="14">+H23</f>
        <v>0</v>
      </c>
      <c r="I13" s="8">
        <f>+I23-(I23*$I$84)</f>
        <v>0</v>
      </c>
      <c r="J13" s="8">
        <f t="shared" si="1"/>
        <v>0</v>
      </c>
      <c r="K13" s="61">
        <f t="shared" si="1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13"/>
        <v>0</v>
      </c>
      <c r="D14" s="35">
        <f>+I24-(I24*$I$83)</f>
        <v>0</v>
      </c>
      <c r="E14" s="35">
        <f t="shared" si="0"/>
        <v>0</v>
      </c>
      <c r="F14" s="36">
        <f t="shared" si="0"/>
        <v>0</v>
      </c>
      <c r="G14" s="19"/>
      <c r="H14" s="38">
        <f t="shared" si="14"/>
        <v>0</v>
      </c>
      <c r="I14" s="39">
        <f>+I24-(I24*$I$84)</f>
        <v>0</v>
      </c>
      <c r="J14" s="39">
        <f t="shared" si="1"/>
        <v>0</v>
      </c>
      <c r="K14" s="62">
        <f t="shared" si="1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54</v>
      </c>
      <c r="E18" s="110" t="s">
        <v>55</v>
      </c>
      <c r="F18" s="111" t="s">
        <v>56</v>
      </c>
      <c r="G18" s="28"/>
      <c r="H18" s="145"/>
      <c r="I18" s="110" t="s">
        <v>54</v>
      </c>
      <c r="J18" s="110" t="s">
        <v>55</v>
      </c>
      <c r="K18" s="112" t="s">
        <v>56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>+H19-(H19*$I$85)</f>
        <v>4886.4714999999997</v>
      </c>
      <c r="D19" s="5">
        <f>+I19-(I19*$I$85)</f>
        <v>1227.1619999999998</v>
      </c>
      <c r="E19" s="5">
        <f t="shared" ref="E19:F24" si="15">+J19</f>
        <v>1443.7199999999998</v>
      </c>
      <c r="F19" s="34">
        <f t="shared" si="15"/>
        <v>1443.7199999999998</v>
      </c>
      <c r="G19" s="19"/>
      <c r="H19" s="37">
        <v>5748.79</v>
      </c>
      <c r="I19" s="8">
        <v>1443.7199999999998</v>
      </c>
      <c r="J19" s="8">
        <v>1443.7199999999998</v>
      </c>
      <c r="K19" s="61">
        <v>1443.7199999999998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ref="C20:C22" si="16">+H20-(H20*$I$85)</f>
        <v>4886.4714999999997</v>
      </c>
      <c r="D20" s="5">
        <f t="shared" ref="D20:D22" si="17">+I20-(I20*$I$85)</f>
        <v>1227.1619999999998</v>
      </c>
      <c r="E20" s="5">
        <f t="shared" ref="E20:E22" si="18">+J20</f>
        <v>1443.7199999999998</v>
      </c>
      <c r="F20" s="34">
        <f t="shared" ref="F20:F22" si="19">+K20</f>
        <v>1443.7199999999998</v>
      </c>
      <c r="G20" s="19"/>
      <c r="H20" s="37">
        <v>5748.79</v>
      </c>
      <c r="I20" s="8">
        <v>1443.7199999999998</v>
      </c>
      <c r="J20" s="8">
        <v>1443.7199999999998</v>
      </c>
      <c r="K20" s="61">
        <v>1443.7199999999998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16"/>
        <v>4886.4714999999997</v>
      </c>
      <c r="D21" s="5">
        <f t="shared" si="17"/>
        <v>1227.1619999999998</v>
      </c>
      <c r="E21" s="5">
        <f t="shared" si="18"/>
        <v>1443.7199999999998</v>
      </c>
      <c r="F21" s="34">
        <f t="shared" si="19"/>
        <v>1443.7199999999998</v>
      </c>
      <c r="G21" s="19"/>
      <c r="H21" s="37">
        <v>5748.79</v>
      </c>
      <c r="I21" s="8">
        <v>1443.7199999999998</v>
      </c>
      <c r="J21" s="8">
        <v>1443.7199999999998</v>
      </c>
      <c r="K21" s="61">
        <v>1443.7199999999998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16"/>
        <v>4886.4714999999997</v>
      </c>
      <c r="D22" s="5">
        <f t="shared" si="17"/>
        <v>1227.1619999999998</v>
      </c>
      <c r="E22" s="5">
        <f t="shared" si="18"/>
        <v>1443.7199999999998</v>
      </c>
      <c r="F22" s="34">
        <f t="shared" si="19"/>
        <v>1443.7199999999998</v>
      </c>
      <c r="G22" s="19"/>
      <c r="H22" s="37">
        <v>5748.79</v>
      </c>
      <c r="I22" s="8">
        <v>1443.7199999999998</v>
      </c>
      <c r="J22" s="8">
        <v>1443.7199999999998</v>
      </c>
      <c r="K22" s="61">
        <v>1443.7199999999998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ref="C23:C24" si="20">+H23</f>
        <v>0</v>
      </c>
      <c r="D23" s="5">
        <f>+I23-(I23*$I$85)</f>
        <v>0</v>
      </c>
      <c r="E23" s="5">
        <f t="shared" si="15"/>
        <v>0</v>
      </c>
      <c r="F23" s="34">
        <f t="shared" si="15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20"/>
        <v>0</v>
      </c>
      <c r="D24" s="35">
        <f>+I24-(I24*$I$85)</f>
        <v>0</v>
      </c>
      <c r="E24" s="35">
        <f t="shared" si="15"/>
        <v>0</v>
      </c>
      <c r="F24" s="36">
        <f t="shared" si="15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54</v>
      </c>
      <c r="E28" s="110" t="s">
        <v>55</v>
      </c>
      <c r="F28" s="111" t="s">
        <v>56</v>
      </c>
      <c r="G28" s="28"/>
      <c r="H28" s="145"/>
      <c r="I28" s="110" t="s">
        <v>54</v>
      </c>
      <c r="J28" s="110" t="s">
        <v>55</v>
      </c>
      <c r="K28" s="112" t="s">
        <v>56</v>
      </c>
      <c r="L28" s="14"/>
    </row>
    <row r="29" spans="2:15" ht="20.100000000000001" customHeight="1" x14ac:dyDescent="0.3">
      <c r="B29" s="57" t="s">
        <v>10</v>
      </c>
      <c r="C29" s="5">
        <f t="shared" ref="C29:F34" si="21">+H19+(H19*$J$87)</f>
        <v>8623.1849999999995</v>
      </c>
      <c r="D29" s="5">
        <f t="shared" si="21"/>
        <v>2165.58</v>
      </c>
      <c r="E29" s="5">
        <f t="shared" si="21"/>
        <v>2165.58</v>
      </c>
      <c r="F29" s="34">
        <f t="shared" si="21"/>
        <v>2165.58</v>
      </c>
      <c r="G29" s="19"/>
      <c r="H29" s="37">
        <f t="shared" ref="H29:K34" si="22">+H19+(H19*$J$88)</f>
        <v>9198.0640000000003</v>
      </c>
      <c r="I29" s="8">
        <f t="shared" si="22"/>
        <v>2309.9519999999998</v>
      </c>
      <c r="J29" s="8">
        <f t="shared" si="22"/>
        <v>2309.9519999999998</v>
      </c>
      <c r="K29" s="61">
        <f t="shared" si="22"/>
        <v>2309.9519999999998</v>
      </c>
      <c r="L29" s="14"/>
    </row>
    <row r="30" spans="2:15" ht="20.100000000000001" customHeight="1" x14ac:dyDescent="0.3">
      <c r="B30" s="57" t="s">
        <v>11</v>
      </c>
      <c r="C30" s="5">
        <f t="shared" si="21"/>
        <v>8623.1849999999995</v>
      </c>
      <c r="D30" s="5">
        <f t="shared" si="21"/>
        <v>2165.58</v>
      </c>
      <c r="E30" s="5">
        <f t="shared" si="21"/>
        <v>2165.58</v>
      </c>
      <c r="F30" s="34">
        <f t="shared" si="21"/>
        <v>2165.58</v>
      </c>
      <c r="G30" s="19"/>
      <c r="H30" s="37">
        <f t="shared" si="22"/>
        <v>9198.0640000000003</v>
      </c>
      <c r="I30" s="8">
        <f t="shared" si="22"/>
        <v>2309.9519999999998</v>
      </c>
      <c r="J30" s="8">
        <f t="shared" si="22"/>
        <v>2309.9519999999998</v>
      </c>
      <c r="K30" s="61">
        <f t="shared" si="22"/>
        <v>2309.9519999999998</v>
      </c>
      <c r="L30" s="14"/>
    </row>
    <row r="31" spans="2:15" ht="20.100000000000001" customHeight="1" x14ac:dyDescent="0.3">
      <c r="B31" s="58" t="s">
        <v>12</v>
      </c>
      <c r="C31" s="5">
        <f t="shared" si="21"/>
        <v>8623.1849999999995</v>
      </c>
      <c r="D31" s="5">
        <f t="shared" si="21"/>
        <v>2165.58</v>
      </c>
      <c r="E31" s="5">
        <f t="shared" si="21"/>
        <v>2165.58</v>
      </c>
      <c r="F31" s="34">
        <f t="shared" si="21"/>
        <v>2165.58</v>
      </c>
      <c r="G31" s="19"/>
      <c r="H31" s="37">
        <f t="shared" si="22"/>
        <v>9198.0640000000003</v>
      </c>
      <c r="I31" s="8">
        <f t="shared" si="22"/>
        <v>2309.9519999999998</v>
      </c>
      <c r="J31" s="8">
        <f t="shared" si="22"/>
        <v>2309.9519999999998</v>
      </c>
      <c r="K31" s="61">
        <f t="shared" si="22"/>
        <v>2309.9519999999998</v>
      </c>
      <c r="L31" s="14"/>
    </row>
    <row r="32" spans="2:15" ht="20.100000000000001" customHeight="1" x14ac:dyDescent="0.3">
      <c r="B32" s="58" t="s">
        <v>13</v>
      </c>
      <c r="C32" s="5">
        <f t="shared" si="21"/>
        <v>8623.1849999999995</v>
      </c>
      <c r="D32" s="5">
        <f t="shared" si="21"/>
        <v>2165.58</v>
      </c>
      <c r="E32" s="5">
        <f t="shared" si="21"/>
        <v>2165.58</v>
      </c>
      <c r="F32" s="34">
        <f t="shared" si="21"/>
        <v>2165.58</v>
      </c>
      <c r="G32" s="19"/>
      <c r="H32" s="37">
        <f t="shared" si="22"/>
        <v>9198.0640000000003</v>
      </c>
      <c r="I32" s="8">
        <f t="shared" si="22"/>
        <v>2309.9519999999998</v>
      </c>
      <c r="J32" s="8">
        <f t="shared" si="22"/>
        <v>2309.9519999999998</v>
      </c>
      <c r="K32" s="61">
        <f t="shared" si="22"/>
        <v>2309.9519999999998</v>
      </c>
      <c r="L32" s="14"/>
    </row>
    <row r="33" spans="2:15" ht="20.100000000000001" customHeight="1" x14ac:dyDescent="0.3">
      <c r="B33" s="58" t="s">
        <v>14</v>
      </c>
      <c r="C33" s="5">
        <f t="shared" si="21"/>
        <v>0</v>
      </c>
      <c r="D33" s="5">
        <f t="shared" si="21"/>
        <v>0</v>
      </c>
      <c r="E33" s="5">
        <f t="shared" si="21"/>
        <v>0</v>
      </c>
      <c r="F33" s="34">
        <f t="shared" si="21"/>
        <v>0</v>
      </c>
      <c r="G33" s="19"/>
      <c r="H33" s="37">
        <f t="shared" si="22"/>
        <v>0</v>
      </c>
      <c r="I33" s="8">
        <f t="shared" si="22"/>
        <v>0</v>
      </c>
      <c r="J33" s="8">
        <f t="shared" si="22"/>
        <v>0</v>
      </c>
      <c r="K33" s="61">
        <f t="shared" si="22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21"/>
        <v>0</v>
      </c>
      <c r="D34" s="35">
        <f t="shared" si="21"/>
        <v>0</v>
      </c>
      <c r="E34" s="35">
        <f t="shared" si="21"/>
        <v>0</v>
      </c>
      <c r="F34" s="36">
        <f t="shared" si="21"/>
        <v>0</v>
      </c>
      <c r="G34" s="19"/>
      <c r="H34" s="38">
        <f t="shared" si="22"/>
        <v>0</v>
      </c>
      <c r="I34" s="39">
        <f t="shared" si="22"/>
        <v>0</v>
      </c>
      <c r="J34" s="39">
        <f t="shared" si="22"/>
        <v>0</v>
      </c>
      <c r="K34" s="62">
        <f t="shared" si="22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71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54</v>
      </c>
      <c r="E38" s="110" t="s">
        <v>55</v>
      </c>
      <c r="F38" s="116" t="s">
        <v>56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7473.4269999999997</v>
      </c>
      <c r="D39" s="5">
        <f>+I19+(I19*$J$89)</f>
        <v>1876.8359999999998</v>
      </c>
      <c r="E39" s="5">
        <f>+E19+(E19*$J$89)</f>
        <v>1876.8359999999998</v>
      </c>
      <c r="F39" s="34">
        <f>+F19+(F19*$J$89)</f>
        <v>1876.8359999999998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23">+H20+(H20*$J$89)</f>
        <v>7473.4269999999997</v>
      </c>
      <c r="D40" s="5">
        <f t="shared" si="23"/>
        <v>1876.8359999999998</v>
      </c>
      <c r="E40" s="5">
        <f t="shared" ref="E40:F40" si="24">+E20+(E20*$J$89)</f>
        <v>1876.8359999999998</v>
      </c>
      <c r="F40" s="34">
        <f t="shared" si="24"/>
        <v>1876.8359999999998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25">+H21+(H21*$J$89)</f>
        <v>7473.4269999999997</v>
      </c>
      <c r="D41" s="5">
        <f t="shared" si="25"/>
        <v>1876.8359999999998</v>
      </c>
      <c r="E41" s="5">
        <f t="shared" ref="E41:F41" si="26">+E21+(E21*$J$89)</f>
        <v>1876.8359999999998</v>
      </c>
      <c r="F41" s="34">
        <f t="shared" si="26"/>
        <v>1876.8359999999998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27">+H22+(H22*$J$89)</f>
        <v>7473.4269999999997</v>
      </c>
      <c r="D42" s="5">
        <f t="shared" si="27"/>
        <v>1876.8359999999998</v>
      </c>
      <c r="E42" s="5">
        <f t="shared" ref="E42:F42" si="28">+E22+(E22*$J$89)</f>
        <v>1876.8359999999998</v>
      </c>
      <c r="F42" s="34">
        <f t="shared" si="28"/>
        <v>1876.8359999999998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29">+H23+(H23*$J$89)</f>
        <v>0</v>
      </c>
      <c r="D43" s="5">
        <f t="shared" si="29"/>
        <v>0</v>
      </c>
      <c r="E43" s="5">
        <f t="shared" ref="E43:F43" si="30">+E23+(E23*$J$89)</f>
        <v>0</v>
      </c>
      <c r="F43" s="34">
        <f t="shared" si="30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31">+H24+(H24*$J$89)</f>
        <v>0</v>
      </c>
      <c r="D44" s="35">
        <f t="shared" si="31"/>
        <v>0</v>
      </c>
      <c r="E44" s="35">
        <f t="shared" ref="E44:F44" si="32">+E24+(E24*$J$89)</f>
        <v>0</v>
      </c>
      <c r="F44" s="36">
        <f t="shared" si="32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54</v>
      </c>
      <c r="E52" s="110" t="s">
        <v>55</v>
      </c>
      <c r="F52" s="111" t="s">
        <v>56</v>
      </c>
      <c r="G52" s="48"/>
      <c r="H52" s="145"/>
      <c r="I52" s="110" t="s">
        <v>54</v>
      </c>
      <c r="J52" s="110" t="s">
        <v>55</v>
      </c>
      <c r="K52" s="112" t="s">
        <v>56</v>
      </c>
      <c r="L52" s="22"/>
    </row>
    <row r="53" spans="1:15" ht="20.100000000000001" customHeight="1" x14ac:dyDescent="0.3">
      <c r="B53" s="57" t="s">
        <v>10</v>
      </c>
      <c r="C53" s="5">
        <f>+H63-(H63*$J$83)</f>
        <v>1565.5365999999999</v>
      </c>
      <c r="D53" s="5">
        <f>+I63-(I63*$J$83)</f>
        <v>798.45260000000007</v>
      </c>
      <c r="E53" s="5">
        <f t="shared" ref="E53:F58" si="33">+J63</f>
        <v>2157.98</v>
      </c>
      <c r="F53" s="34">
        <f t="shared" si="33"/>
        <v>2157.98</v>
      </c>
      <c r="G53" s="20"/>
      <c r="H53" s="37">
        <f>+H63-(H63*$J$84)</f>
        <v>2538.7080000000001</v>
      </c>
      <c r="I53" s="8">
        <f>+I63-(I63*$J$84)</f>
        <v>1294.788</v>
      </c>
      <c r="J53" s="8">
        <f t="shared" ref="J53:K58" si="34">+J63</f>
        <v>2157.98</v>
      </c>
      <c r="K53" s="61">
        <f t="shared" si="34"/>
        <v>2157.98</v>
      </c>
      <c r="L53" s="14"/>
    </row>
    <row r="54" spans="1:15" ht="20.100000000000001" customHeight="1" x14ac:dyDescent="0.3">
      <c r="B54" s="57" t="s">
        <v>11</v>
      </c>
      <c r="C54" s="5">
        <f t="shared" ref="C54:D54" si="35">+H64-(H64*$J$83)</f>
        <v>1565.5365999999999</v>
      </c>
      <c r="D54" s="5">
        <f t="shared" si="35"/>
        <v>798.45260000000007</v>
      </c>
      <c r="E54" s="5">
        <f t="shared" ref="E54:E56" si="36">+J64</f>
        <v>2157.98</v>
      </c>
      <c r="F54" s="34">
        <f t="shared" ref="F54:F56" si="37">+K64</f>
        <v>2157.98</v>
      </c>
      <c r="G54" s="20"/>
      <c r="H54" s="37">
        <f t="shared" ref="H54:I54" si="38">+H64-(H64*$J$84)</f>
        <v>2538.7080000000001</v>
      </c>
      <c r="I54" s="8">
        <f t="shared" si="38"/>
        <v>1294.788</v>
      </c>
      <c r="J54" s="8">
        <f t="shared" ref="J54:K54" si="39">+J64</f>
        <v>2157.98</v>
      </c>
      <c r="K54" s="61">
        <f t="shared" si="39"/>
        <v>2157.98</v>
      </c>
      <c r="L54" s="14"/>
    </row>
    <row r="55" spans="1:15" ht="20.100000000000001" customHeight="1" x14ac:dyDescent="0.3">
      <c r="B55" s="58" t="s">
        <v>12</v>
      </c>
      <c r="C55" s="5">
        <f t="shared" ref="C55:D55" si="40">+H65-(H65*$J$83)</f>
        <v>1565.5365999999999</v>
      </c>
      <c r="D55" s="5">
        <f t="shared" si="40"/>
        <v>798.45260000000007</v>
      </c>
      <c r="E55" s="5">
        <f t="shared" si="36"/>
        <v>2157.98</v>
      </c>
      <c r="F55" s="34">
        <f t="shared" si="37"/>
        <v>2157.98</v>
      </c>
      <c r="G55" s="20"/>
      <c r="H55" s="37">
        <f t="shared" ref="H55:I55" si="41">+H65-(H65*$J$84)</f>
        <v>2538.7080000000001</v>
      </c>
      <c r="I55" s="8">
        <f t="shared" si="41"/>
        <v>1294.788</v>
      </c>
      <c r="J55" s="8">
        <f t="shared" ref="J55:K55" si="42">+J65</f>
        <v>2157.98</v>
      </c>
      <c r="K55" s="61">
        <f t="shared" si="42"/>
        <v>2157.98</v>
      </c>
      <c r="L55" s="14"/>
    </row>
    <row r="56" spans="1:15" ht="20.100000000000001" customHeight="1" x14ac:dyDescent="0.3">
      <c r="B56" s="58" t="s">
        <v>13</v>
      </c>
      <c r="C56" s="5">
        <f t="shared" ref="C56:D56" si="43">+H66-(H66*$J$83)</f>
        <v>1565.5365999999999</v>
      </c>
      <c r="D56" s="5">
        <f t="shared" si="43"/>
        <v>798.45260000000007</v>
      </c>
      <c r="E56" s="5">
        <f t="shared" si="36"/>
        <v>2157.98</v>
      </c>
      <c r="F56" s="34">
        <f t="shared" si="37"/>
        <v>2157.98</v>
      </c>
      <c r="G56" s="20"/>
      <c r="H56" s="37">
        <f>+H66-(H66*$J$84)</f>
        <v>2538.7080000000001</v>
      </c>
      <c r="I56" s="8">
        <f>+I66-(I66*$J$84)</f>
        <v>1294.788</v>
      </c>
      <c r="J56" s="8">
        <f t="shared" si="34"/>
        <v>2157.98</v>
      </c>
      <c r="K56" s="61">
        <f t="shared" si="34"/>
        <v>2157.98</v>
      </c>
      <c r="L56" s="14"/>
    </row>
    <row r="57" spans="1:15" ht="20.100000000000001" customHeight="1" x14ac:dyDescent="0.3">
      <c r="B57" s="58" t="s">
        <v>14</v>
      </c>
      <c r="C57" s="5">
        <f t="shared" ref="C57:C58" si="44">+H67</f>
        <v>0</v>
      </c>
      <c r="D57" s="5">
        <f>+I67-(I67*$J$83)</f>
        <v>0</v>
      </c>
      <c r="E57" s="5">
        <f t="shared" si="33"/>
        <v>0</v>
      </c>
      <c r="F57" s="34">
        <f t="shared" si="33"/>
        <v>0</v>
      </c>
      <c r="G57" s="20"/>
      <c r="H57" s="37">
        <f t="shared" ref="H57:H58" si="45">+H67</f>
        <v>0</v>
      </c>
      <c r="I57" s="8">
        <f>+I67-(I67*$J$84)</f>
        <v>0</v>
      </c>
      <c r="J57" s="8">
        <f t="shared" si="34"/>
        <v>0</v>
      </c>
      <c r="K57" s="61">
        <f t="shared" si="34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44"/>
        <v>0</v>
      </c>
      <c r="D58" s="35">
        <f>+I68-(I68*$J$83)</f>
        <v>0</v>
      </c>
      <c r="E58" s="35">
        <f t="shared" si="33"/>
        <v>0</v>
      </c>
      <c r="F58" s="36">
        <f t="shared" si="33"/>
        <v>0</v>
      </c>
      <c r="G58" s="20"/>
      <c r="H58" s="38">
        <f t="shared" si="45"/>
        <v>0</v>
      </c>
      <c r="I58" s="39">
        <f>+I68-(I68*$J$84)</f>
        <v>0</v>
      </c>
      <c r="J58" s="39">
        <f t="shared" si="34"/>
        <v>0</v>
      </c>
      <c r="K58" s="62">
        <f t="shared" si="34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54</v>
      </c>
      <c r="E62" s="110" t="s">
        <v>55</v>
      </c>
      <c r="F62" s="111" t="s">
        <v>56</v>
      </c>
      <c r="G62" s="48"/>
      <c r="H62" s="145"/>
      <c r="I62" s="110" t="s">
        <v>54</v>
      </c>
      <c r="J62" s="110" t="s">
        <v>55</v>
      </c>
      <c r="K62" s="112" t="s">
        <v>56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>+H63-(H63*$J$85)</f>
        <v>3596.5030000000002</v>
      </c>
      <c r="D63" s="5">
        <f>+I63-(I63*$J$85)</f>
        <v>1834.2829999999999</v>
      </c>
      <c r="E63" s="5">
        <f t="shared" ref="E63:F68" si="46">+J63</f>
        <v>2157.98</v>
      </c>
      <c r="F63" s="34">
        <f t="shared" si="46"/>
        <v>2157.98</v>
      </c>
      <c r="G63" s="20"/>
      <c r="H63" s="37">
        <v>4231.18</v>
      </c>
      <c r="I63" s="8">
        <v>2157.98</v>
      </c>
      <c r="J63" s="8">
        <v>2157.98</v>
      </c>
      <c r="K63" s="61">
        <v>2157.98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ref="C64:C66" si="47">+H64-(H64*$J$85)</f>
        <v>3596.5030000000002</v>
      </c>
      <c r="D64" s="5">
        <f t="shared" ref="D64:D66" si="48">+I64-(I64*$J$85)</f>
        <v>1834.2829999999999</v>
      </c>
      <c r="E64" s="5">
        <f t="shared" ref="E64:E66" si="49">+J64</f>
        <v>2157.98</v>
      </c>
      <c r="F64" s="34">
        <f t="shared" ref="F64:F66" si="50">+K64</f>
        <v>2157.98</v>
      </c>
      <c r="G64" s="20"/>
      <c r="H64" s="37">
        <v>4231.18</v>
      </c>
      <c r="I64" s="8">
        <v>2157.98</v>
      </c>
      <c r="J64" s="8">
        <v>2157.98</v>
      </c>
      <c r="K64" s="61">
        <v>2157.98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47"/>
        <v>3596.5030000000002</v>
      </c>
      <c r="D65" s="5">
        <f t="shared" si="48"/>
        <v>1834.2829999999999</v>
      </c>
      <c r="E65" s="5">
        <f t="shared" si="49"/>
        <v>2157.98</v>
      </c>
      <c r="F65" s="34">
        <f t="shared" si="50"/>
        <v>2157.98</v>
      </c>
      <c r="G65" s="20"/>
      <c r="H65" s="37">
        <v>4231.18</v>
      </c>
      <c r="I65" s="8">
        <v>2157.98</v>
      </c>
      <c r="J65" s="8">
        <v>2157.98</v>
      </c>
      <c r="K65" s="61">
        <v>2157.98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47"/>
        <v>3596.5030000000002</v>
      </c>
      <c r="D66" s="5">
        <f t="shared" si="48"/>
        <v>1834.2829999999999</v>
      </c>
      <c r="E66" s="5">
        <f t="shared" si="49"/>
        <v>2157.98</v>
      </c>
      <c r="F66" s="34">
        <f t="shared" si="50"/>
        <v>2157.98</v>
      </c>
      <c r="G66" s="20"/>
      <c r="H66" s="37">
        <v>4231.18</v>
      </c>
      <c r="I66" s="8">
        <v>2157.98</v>
      </c>
      <c r="J66" s="8">
        <v>2157.98</v>
      </c>
      <c r="K66" s="61">
        <v>2157.98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ref="C67:C68" si="51">+H67</f>
        <v>0</v>
      </c>
      <c r="D67" s="5">
        <f>+I67-(I67*$J$85)</f>
        <v>0</v>
      </c>
      <c r="E67" s="5">
        <f t="shared" si="46"/>
        <v>0</v>
      </c>
      <c r="F67" s="34">
        <f t="shared" si="46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51"/>
        <v>0</v>
      </c>
      <c r="D68" s="35">
        <f>+I68-(I68*$J$85)</f>
        <v>0</v>
      </c>
      <c r="E68" s="35">
        <f t="shared" si="46"/>
        <v>0</v>
      </c>
      <c r="F68" s="36">
        <f t="shared" si="46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54</v>
      </c>
      <c r="E72" s="110" t="s">
        <v>55</v>
      </c>
      <c r="F72" s="111" t="s">
        <v>56</v>
      </c>
      <c r="G72" s="51"/>
      <c r="H72" s="145"/>
      <c r="I72" s="110" t="s">
        <v>54</v>
      </c>
      <c r="J72" s="110" t="s">
        <v>55</v>
      </c>
      <c r="K72" s="112" t="s">
        <v>56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52">+H63+(H63*$J$87)</f>
        <v>6346.77</v>
      </c>
      <c r="D73" s="5">
        <f t="shared" si="52"/>
        <v>3236.9700000000003</v>
      </c>
      <c r="E73" s="5">
        <f t="shared" si="52"/>
        <v>3236.9700000000003</v>
      </c>
      <c r="F73" s="34">
        <f t="shared" si="52"/>
        <v>3236.9700000000003</v>
      </c>
      <c r="G73" s="20"/>
      <c r="H73" s="37">
        <f t="shared" ref="H73:K78" si="53">+H63+(H63*$J$88)</f>
        <v>6769.8880000000008</v>
      </c>
      <c r="I73" s="8">
        <f t="shared" si="53"/>
        <v>3452.768</v>
      </c>
      <c r="J73" s="8">
        <f t="shared" si="53"/>
        <v>3452.768</v>
      </c>
      <c r="K73" s="61">
        <f t="shared" si="53"/>
        <v>3452.768</v>
      </c>
      <c r="L73" s="14"/>
    </row>
    <row r="74" spans="1:15" ht="20.100000000000001" customHeight="1" x14ac:dyDescent="0.3">
      <c r="B74" s="57" t="s">
        <v>11</v>
      </c>
      <c r="C74" s="5">
        <f t="shared" si="52"/>
        <v>6346.77</v>
      </c>
      <c r="D74" s="5">
        <f t="shared" si="52"/>
        <v>3236.9700000000003</v>
      </c>
      <c r="E74" s="5">
        <f t="shared" si="52"/>
        <v>3236.9700000000003</v>
      </c>
      <c r="F74" s="34">
        <f t="shared" si="52"/>
        <v>3236.9700000000003</v>
      </c>
      <c r="G74" s="20"/>
      <c r="H74" s="37">
        <f t="shared" si="53"/>
        <v>6769.8880000000008</v>
      </c>
      <c r="I74" s="8">
        <f t="shared" si="53"/>
        <v>3452.768</v>
      </c>
      <c r="J74" s="8">
        <f t="shared" si="53"/>
        <v>3452.768</v>
      </c>
      <c r="K74" s="61">
        <f t="shared" si="53"/>
        <v>3452.768</v>
      </c>
      <c r="L74" s="14"/>
    </row>
    <row r="75" spans="1:15" ht="20.100000000000001" customHeight="1" x14ac:dyDescent="0.3">
      <c r="B75" s="58" t="s">
        <v>12</v>
      </c>
      <c r="C75" s="5">
        <f t="shared" si="52"/>
        <v>6346.77</v>
      </c>
      <c r="D75" s="5">
        <f t="shared" si="52"/>
        <v>3236.9700000000003</v>
      </c>
      <c r="E75" s="5">
        <f t="shared" si="52"/>
        <v>3236.9700000000003</v>
      </c>
      <c r="F75" s="34">
        <f t="shared" si="52"/>
        <v>3236.9700000000003</v>
      </c>
      <c r="G75" s="20"/>
      <c r="H75" s="37">
        <f t="shared" si="53"/>
        <v>6769.8880000000008</v>
      </c>
      <c r="I75" s="8">
        <f t="shared" si="53"/>
        <v>3452.768</v>
      </c>
      <c r="J75" s="8">
        <f t="shared" si="53"/>
        <v>3452.768</v>
      </c>
      <c r="K75" s="61">
        <f t="shared" si="53"/>
        <v>3452.768</v>
      </c>
      <c r="L75" s="14"/>
    </row>
    <row r="76" spans="1:15" ht="20.100000000000001" customHeight="1" x14ac:dyDescent="0.3">
      <c r="B76" s="58" t="s">
        <v>13</v>
      </c>
      <c r="C76" s="5">
        <f t="shared" si="52"/>
        <v>6346.77</v>
      </c>
      <c r="D76" s="5">
        <f t="shared" si="52"/>
        <v>3236.9700000000003</v>
      </c>
      <c r="E76" s="5">
        <f t="shared" si="52"/>
        <v>3236.9700000000003</v>
      </c>
      <c r="F76" s="34">
        <f t="shared" si="52"/>
        <v>3236.9700000000003</v>
      </c>
      <c r="G76" s="20"/>
      <c r="H76" s="37">
        <f t="shared" si="53"/>
        <v>6769.8880000000008</v>
      </c>
      <c r="I76" s="8">
        <f t="shared" si="53"/>
        <v>3452.768</v>
      </c>
      <c r="J76" s="8">
        <f t="shared" si="53"/>
        <v>3452.768</v>
      </c>
      <c r="K76" s="61">
        <f t="shared" si="53"/>
        <v>3452.768</v>
      </c>
      <c r="L76" s="14"/>
    </row>
    <row r="77" spans="1:15" ht="20.100000000000001" customHeight="1" x14ac:dyDescent="0.3">
      <c r="B77" s="58" t="s">
        <v>14</v>
      </c>
      <c r="C77" s="5">
        <f t="shared" si="52"/>
        <v>0</v>
      </c>
      <c r="D77" s="5">
        <f t="shared" si="52"/>
        <v>0</v>
      </c>
      <c r="E77" s="5">
        <f t="shared" si="52"/>
        <v>0</v>
      </c>
      <c r="F77" s="34">
        <f t="shared" si="52"/>
        <v>0</v>
      </c>
      <c r="G77" s="20"/>
      <c r="H77" s="37">
        <f t="shared" si="53"/>
        <v>0</v>
      </c>
      <c r="I77" s="8">
        <f t="shared" si="53"/>
        <v>0</v>
      </c>
      <c r="J77" s="8">
        <f t="shared" si="53"/>
        <v>0</v>
      </c>
      <c r="K77" s="61">
        <f t="shared" si="53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52"/>
        <v>0</v>
      </c>
      <c r="D78" s="35">
        <f t="shared" si="52"/>
        <v>0</v>
      </c>
      <c r="E78" s="35">
        <f t="shared" si="52"/>
        <v>0</v>
      </c>
      <c r="F78" s="36">
        <f t="shared" si="52"/>
        <v>0</v>
      </c>
      <c r="G78" s="20"/>
      <c r="H78" s="38">
        <f t="shared" si="53"/>
        <v>0</v>
      </c>
      <c r="I78" s="39">
        <f t="shared" si="53"/>
        <v>0</v>
      </c>
      <c r="J78" s="39">
        <f t="shared" si="53"/>
        <v>0</v>
      </c>
      <c r="K78" s="62">
        <f t="shared" si="53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68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85" t="s">
        <v>70</v>
      </c>
      <c r="I81" s="186"/>
      <c r="J81" s="187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54</v>
      </c>
      <c r="E82" s="110" t="s">
        <v>55</v>
      </c>
      <c r="F82" s="111" t="s">
        <v>56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54">+H63+(H63*$J$89)</f>
        <v>5500.5340000000006</v>
      </c>
      <c r="D83" s="5">
        <f t="shared" si="54"/>
        <v>2805.3739999999998</v>
      </c>
      <c r="E83" s="5">
        <f t="shared" si="54"/>
        <v>2805.3739999999998</v>
      </c>
      <c r="F83" s="34">
        <f t="shared" si="54"/>
        <v>2805.3739999999998</v>
      </c>
      <c r="G83" s="24"/>
      <c r="H83" s="115" t="s">
        <v>34</v>
      </c>
      <c r="I83" s="10">
        <v>0.63</v>
      </c>
      <c r="J83" s="32">
        <v>0.63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54"/>
        <v>5500.5340000000006</v>
      </c>
      <c r="D84" s="5">
        <f t="shared" si="54"/>
        <v>2805.3739999999998</v>
      </c>
      <c r="E84" s="5">
        <f t="shared" si="54"/>
        <v>2805.3739999999998</v>
      </c>
      <c r="F84" s="34">
        <f t="shared" si="54"/>
        <v>2805.3739999999998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54"/>
        <v>5500.5340000000006</v>
      </c>
      <c r="D85" s="5">
        <f t="shared" si="54"/>
        <v>2805.3739999999998</v>
      </c>
      <c r="E85" s="5">
        <f t="shared" si="54"/>
        <v>2805.3739999999998</v>
      </c>
      <c r="F85" s="34">
        <f t="shared" si="54"/>
        <v>2805.3739999999998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54"/>
        <v>5500.5340000000006</v>
      </c>
      <c r="D86" s="5">
        <f t="shared" si="54"/>
        <v>2805.3739999999998</v>
      </c>
      <c r="E86" s="5">
        <f t="shared" si="54"/>
        <v>2805.3739999999998</v>
      </c>
      <c r="F86" s="34">
        <f t="shared" si="54"/>
        <v>2805.3739999999998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54"/>
        <v>0</v>
      </c>
      <c r="D87" s="5">
        <f t="shared" si="54"/>
        <v>0</v>
      </c>
      <c r="E87" s="5">
        <f t="shared" si="54"/>
        <v>0</v>
      </c>
      <c r="F87" s="34">
        <f t="shared" si="54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54"/>
        <v>0</v>
      </c>
      <c r="D88" s="35">
        <f t="shared" si="54"/>
        <v>0</v>
      </c>
      <c r="E88" s="35">
        <f t="shared" si="54"/>
        <v>0</v>
      </c>
      <c r="F88" s="36">
        <f t="shared" si="54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18.350000000000001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131.88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13:K18 B57:K62 B93:K95 B91:E91 G91:K91 B92:E92 G92:K92 B9 D9:G9 I9:K9 B23:K28 B19 D19:K19 B53 D53:G53 I53:K53 B67:K90 B63 D63:K63 B20:B22 B64:B66 B10:B12 G10:G12 G20:G22 B54:B56 G56 G54:G55 G64:G6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07287-7C05-4FE2-A2A7-77091E22142F}">
  <sheetPr>
    <tabColor rgb="FF0070C0"/>
    <pageSetUpPr fitToPage="1"/>
  </sheetPr>
  <dimension ref="A1:O95"/>
  <sheetViews>
    <sheetView showGridLines="0" topLeftCell="A79" zoomScale="83" zoomScaleNormal="83" workbookViewId="0">
      <selection activeCell="D53" sqref="B53:F67"/>
    </sheetView>
  </sheetViews>
  <sheetFormatPr baseColWidth="10" defaultColWidth="18.7109375" defaultRowHeight="20.100000000000001" customHeight="1" x14ac:dyDescent="0.3"/>
  <cols>
    <col min="1" max="1" width="2.7109375" style="15" customWidth="1"/>
    <col min="2" max="2" width="20.7109375" style="2" customWidth="1"/>
    <col min="3" max="11" width="18.7109375" style="2"/>
    <col min="12" max="12" width="2" style="2" customWidth="1"/>
    <col min="13" max="14" width="23.85546875" style="2" bestFit="1" customWidth="1"/>
    <col min="15" max="16384" width="18.7109375" style="2"/>
  </cols>
  <sheetData>
    <row r="1" spans="2:15" s="15" customFormat="1" ht="24.95" customHeight="1" thickTop="1" x14ac:dyDescent="0.3">
      <c r="B1" s="123" t="s">
        <v>73</v>
      </c>
      <c r="C1" s="124"/>
      <c r="D1" s="124"/>
      <c r="E1" s="124"/>
      <c r="F1" s="124"/>
      <c r="G1" s="124"/>
      <c r="H1" s="124"/>
      <c r="I1" s="124"/>
      <c r="J1" s="124"/>
      <c r="K1" s="125"/>
      <c r="L1" s="14"/>
    </row>
    <row r="2" spans="2:15" s="15" customFormat="1" ht="24.95" customHeight="1" x14ac:dyDescent="0.35">
      <c r="B2" s="126" t="s">
        <v>120</v>
      </c>
      <c r="C2" s="127"/>
      <c r="D2" s="127"/>
      <c r="E2" s="127"/>
      <c r="F2" s="127"/>
      <c r="G2" s="127"/>
      <c r="H2" s="127"/>
      <c r="I2" s="127"/>
      <c r="J2" s="127"/>
      <c r="K2" s="128"/>
      <c r="L2" s="14"/>
    </row>
    <row r="3" spans="2:15" s="15" customFormat="1" ht="9.75" customHeight="1" x14ac:dyDescent="0.35">
      <c r="B3" s="55"/>
      <c r="C3" s="41"/>
      <c r="D3" s="41"/>
      <c r="E3" s="41"/>
      <c r="F3" s="41"/>
      <c r="G3" s="41"/>
      <c r="H3" s="41"/>
      <c r="I3" s="41"/>
      <c r="J3" s="102"/>
      <c r="K3" s="56"/>
      <c r="L3" s="14"/>
    </row>
    <row r="4" spans="2:15" s="15" customFormat="1" ht="24.95" customHeight="1" x14ac:dyDescent="0.3">
      <c r="B4" s="129" t="s">
        <v>1</v>
      </c>
      <c r="C4" s="130"/>
      <c r="D4" s="130"/>
      <c r="E4" s="130"/>
      <c r="F4" s="130"/>
      <c r="G4" s="130"/>
      <c r="H4" s="130"/>
      <c r="I4" s="130"/>
      <c r="J4" s="130"/>
      <c r="K4" s="131"/>
      <c r="L4" s="14"/>
    </row>
    <row r="5" spans="2:15" s="15" customFormat="1" ht="17.2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4"/>
      <c r="L5" s="13"/>
      <c r="M5" s="12"/>
    </row>
    <row r="6" spans="2:15" ht="19.5" customHeight="1" x14ac:dyDescent="0.3">
      <c r="B6" s="135" t="s">
        <v>2</v>
      </c>
      <c r="C6" s="136"/>
      <c r="D6" s="136"/>
      <c r="E6" s="136"/>
      <c r="F6" s="137"/>
      <c r="G6" s="28"/>
      <c r="H6" s="138" t="s">
        <v>3</v>
      </c>
      <c r="I6" s="136"/>
      <c r="J6" s="136"/>
      <c r="K6" s="139"/>
      <c r="L6" s="4"/>
      <c r="M6" s="1"/>
    </row>
    <row r="7" spans="2:15" ht="20.100000000000001" customHeight="1" x14ac:dyDescent="0.3">
      <c r="B7" s="140" t="s">
        <v>4</v>
      </c>
      <c r="C7" s="141" t="s">
        <v>5</v>
      </c>
      <c r="D7" s="142" t="s">
        <v>6</v>
      </c>
      <c r="E7" s="142"/>
      <c r="F7" s="143"/>
      <c r="G7" s="43"/>
      <c r="H7" s="145" t="s">
        <v>5</v>
      </c>
      <c r="I7" s="142" t="s">
        <v>6</v>
      </c>
      <c r="J7" s="142"/>
      <c r="K7" s="144"/>
      <c r="L7" s="40"/>
      <c r="M7" s="1"/>
    </row>
    <row r="8" spans="2:15" ht="20.100000000000001" customHeight="1" x14ac:dyDescent="0.3">
      <c r="B8" s="140"/>
      <c r="C8" s="141"/>
      <c r="D8" s="110" t="s">
        <v>54</v>
      </c>
      <c r="E8" s="110" t="s">
        <v>55</v>
      </c>
      <c r="F8" s="111" t="s">
        <v>56</v>
      </c>
      <c r="G8" s="43"/>
      <c r="H8" s="145"/>
      <c r="I8" s="110" t="s">
        <v>54</v>
      </c>
      <c r="J8" s="110" t="s">
        <v>55</v>
      </c>
      <c r="K8" s="112" t="s">
        <v>56</v>
      </c>
      <c r="L8" s="13"/>
      <c r="M8" s="1"/>
    </row>
    <row r="9" spans="2:15" ht="20.100000000000001" customHeight="1" x14ac:dyDescent="0.3">
      <c r="B9" s="57" t="s">
        <v>10</v>
      </c>
      <c r="C9" s="5">
        <f t="shared" ref="C9:C14" si="0">+H19</f>
        <v>5748.79</v>
      </c>
      <c r="D9" s="5">
        <f t="shared" ref="D9:D14" si="1">+I19-(I19*$I$83)</f>
        <v>433.11599999999999</v>
      </c>
      <c r="E9" s="5">
        <f t="shared" ref="E9:F14" si="2">+J19</f>
        <v>1443.7199999999998</v>
      </c>
      <c r="F9" s="34">
        <f t="shared" si="2"/>
        <v>1443.7199999999998</v>
      </c>
      <c r="G9" s="19"/>
      <c r="H9" s="37">
        <f t="shared" ref="H9:H14" si="3">+H19</f>
        <v>5748.79</v>
      </c>
      <c r="I9" s="8">
        <f t="shared" ref="I9:I14" si="4">+I19-(I19*$I$84)</f>
        <v>866.23199999999986</v>
      </c>
      <c r="J9" s="8">
        <f t="shared" ref="J9:K14" si="5">+J19</f>
        <v>1443.7199999999998</v>
      </c>
      <c r="K9" s="61">
        <f t="shared" si="5"/>
        <v>1443.7199999999998</v>
      </c>
      <c r="L9" s="13"/>
      <c r="M9" s="1"/>
    </row>
    <row r="10" spans="2:15" ht="19.5" customHeight="1" x14ac:dyDescent="0.3">
      <c r="B10" s="57" t="s">
        <v>11</v>
      </c>
      <c r="C10" s="5">
        <f t="shared" si="0"/>
        <v>5748.79</v>
      </c>
      <c r="D10" s="5">
        <f t="shared" si="1"/>
        <v>433.11599999999999</v>
      </c>
      <c r="E10" s="5">
        <f t="shared" si="2"/>
        <v>1443.7199999999998</v>
      </c>
      <c r="F10" s="34">
        <f t="shared" si="2"/>
        <v>1443.7199999999998</v>
      </c>
      <c r="G10" s="19"/>
      <c r="H10" s="37">
        <f t="shared" si="3"/>
        <v>5748.79</v>
      </c>
      <c r="I10" s="8">
        <f t="shared" si="4"/>
        <v>866.23199999999986</v>
      </c>
      <c r="J10" s="8">
        <f t="shared" si="5"/>
        <v>1443.7199999999998</v>
      </c>
      <c r="K10" s="61">
        <f t="shared" si="5"/>
        <v>1443.7199999999998</v>
      </c>
      <c r="L10" s="13"/>
      <c r="M10" s="1"/>
    </row>
    <row r="11" spans="2:15" ht="20.100000000000001" customHeight="1" x14ac:dyDescent="0.3">
      <c r="B11" s="58" t="s">
        <v>12</v>
      </c>
      <c r="C11" s="5">
        <f t="shared" si="0"/>
        <v>5748.79</v>
      </c>
      <c r="D11" s="5">
        <f t="shared" si="1"/>
        <v>433.11599999999999</v>
      </c>
      <c r="E11" s="5">
        <f t="shared" si="2"/>
        <v>1443.7199999999998</v>
      </c>
      <c r="F11" s="34">
        <f t="shared" si="2"/>
        <v>1443.7199999999998</v>
      </c>
      <c r="G11" s="19"/>
      <c r="H11" s="37">
        <f t="shared" si="3"/>
        <v>5748.79</v>
      </c>
      <c r="I11" s="8">
        <f t="shared" si="4"/>
        <v>866.23199999999986</v>
      </c>
      <c r="J11" s="8">
        <f t="shared" si="5"/>
        <v>1443.7199999999998</v>
      </c>
      <c r="K11" s="61">
        <f t="shared" si="5"/>
        <v>1443.7199999999998</v>
      </c>
      <c r="L11" s="13"/>
      <c r="M11" s="1"/>
    </row>
    <row r="12" spans="2:15" ht="20.100000000000001" customHeight="1" x14ac:dyDescent="0.3">
      <c r="B12" s="58" t="s">
        <v>13</v>
      </c>
      <c r="C12" s="5">
        <f t="shared" si="0"/>
        <v>5748.79</v>
      </c>
      <c r="D12" s="5">
        <f t="shared" si="1"/>
        <v>433.11599999999999</v>
      </c>
      <c r="E12" s="5">
        <f t="shared" si="2"/>
        <v>1443.7199999999998</v>
      </c>
      <c r="F12" s="34">
        <f t="shared" si="2"/>
        <v>1443.7199999999998</v>
      </c>
      <c r="G12" s="19"/>
      <c r="H12" s="37">
        <f t="shared" si="3"/>
        <v>5748.79</v>
      </c>
      <c r="I12" s="8">
        <f t="shared" si="4"/>
        <v>866.23199999999986</v>
      </c>
      <c r="J12" s="8">
        <f t="shared" si="5"/>
        <v>1443.7199999999998</v>
      </c>
      <c r="K12" s="61">
        <f t="shared" si="5"/>
        <v>1443.7199999999998</v>
      </c>
      <c r="L12" s="13"/>
      <c r="M12" s="1"/>
    </row>
    <row r="13" spans="2:15" ht="20.100000000000001" customHeight="1" x14ac:dyDescent="0.3">
      <c r="B13" s="58" t="s">
        <v>14</v>
      </c>
      <c r="C13" s="5">
        <f t="shared" si="0"/>
        <v>0</v>
      </c>
      <c r="D13" s="5">
        <f t="shared" si="1"/>
        <v>0</v>
      </c>
      <c r="E13" s="5">
        <f t="shared" si="2"/>
        <v>0</v>
      </c>
      <c r="F13" s="34">
        <f t="shared" si="2"/>
        <v>0</v>
      </c>
      <c r="G13" s="19"/>
      <c r="H13" s="37">
        <f t="shared" si="3"/>
        <v>0</v>
      </c>
      <c r="I13" s="8">
        <f t="shared" si="4"/>
        <v>0</v>
      </c>
      <c r="J13" s="8">
        <f t="shared" si="5"/>
        <v>0</v>
      </c>
      <c r="K13" s="61">
        <f t="shared" si="5"/>
        <v>0</v>
      </c>
      <c r="L13" s="13"/>
      <c r="M13" s="1"/>
    </row>
    <row r="14" spans="2:15" ht="19.5" customHeight="1" thickBot="1" x14ac:dyDescent="0.35">
      <c r="B14" s="69" t="s">
        <v>15</v>
      </c>
      <c r="C14" s="35">
        <f t="shared" si="0"/>
        <v>0</v>
      </c>
      <c r="D14" s="35">
        <f t="shared" si="1"/>
        <v>0</v>
      </c>
      <c r="E14" s="35">
        <f t="shared" si="2"/>
        <v>0</v>
      </c>
      <c r="F14" s="36">
        <f t="shared" si="2"/>
        <v>0</v>
      </c>
      <c r="G14" s="19"/>
      <c r="H14" s="38">
        <f t="shared" si="3"/>
        <v>0</v>
      </c>
      <c r="I14" s="39">
        <f t="shared" si="4"/>
        <v>0</v>
      </c>
      <c r="J14" s="39">
        <f t="shared" si="5"/>
        <v>0</v>
      </c>
      <c r="K14" s="62">
        <f t="shared" si="5"/>
        <v>0</v>
      </c>
      <c r="L14" s="13"/>
      <c r="M14" s="12"/>
      <c r="N14" s="15"/>
      <c r="O14" s="15"/>
    </row>
    <row r="15" spans="2:15" ht="9.75" customHeight="1" thickBot="1" x14ac:dyDescent="0.35">
      <c r="B15" s="59"/>
      <c r="C15" s="24"/>
      <c r="D15" s="24"/>
      <c r="E15" s="24"/>
      <c r="F15" s="24"/>
      <c r="G15" s="28"/>
      <c r="H15" s="24"/>
      <c r="I15" s="24"/>
      <c r="J15" s="24"/>
      <c r="K15" s="60"/>
      <c r="L15" s="13"/>
      <c r="M15" s="12"/>
      <c r="N15" s="15"/>
      <c r="O15" s="15"/>
    </row>
    <row r="16" spans="2:15" ht="20.100000000000001" customHeight="1" x14ac:dyDescent="0.3">
      <c r="B16" s="135" t="s">
        <v>16</v>
      </c>
      <c r="C16" s="136"/>
      <c r="D16" s="136"/>
      <c r="E16" s="136"/>
      <c r="F16" s="137"/>
      <c r="G16" s="28"/>
      <c r="H16" s="138" t="s">
        <v>17</v>
      </c>
      <c r="I16" s="136"/>
      <c r="J16" s="136"/>
      <c r="K16" s="139"/>
      <c r="L16" s="13"/>
      <c r="M16" s="12"/>
      <c r="N16" s="15"/>
      <c r="O16" s="15"/>
    </row>
    <row r="17" spans="2:15" ht="20.100000000000001" customHeight="1" x14ac:dyDescent="0.3">
      <c r="B17" s="140" t="s">
        <v>4</v>
      </c>
      <c r="C17" s="141" t="s">
        <v>5</v>
      </c>
      <c r="D17" s="142" t="s">
        <v>6</v>
      </c>
      <c r="E17" s="142"/>
      <c r="F17" s="143"/>
      <c r="G17" s="28"/>
      <c r="H17" s="145" t="s">
        <v>5</v>
      </c>
      <c r="I17" s="142" t="s">
        <v>6</v>
      </c>
      <c r="J17" s="142"/>
      <c r="K17" s="144"/>
      <c r="L17" s="13"/>
      <c r="M17" s="12"/>
      <c r="N17" s="15"/>
      <c r="O17" s="15"/>
    </row>
    <row r="18" spans="2:15" ht="20.100000000000001" customHeight="1" x14ac:dyDescent="0.3">
      <c r="B18" s="140"/>
      <c r="C18" s="141"/>
      <c r="D18" s="110" t="s">
        <v>54</v>
      </c>
      <c r="E18" s="110" t="s">
        <v>55</v>
      </c>
      <c r="F18" s="111" t="s">
        <v>56</v>
      </c>
      <c r="G18" s="28"/>
      <c r="H18" s="145"/>
      <c r="I18" s="110" t="s">
        <v>54</v>
      </c>
      <c r="J18" s="110" t="s">
        <v>55</v>
      </c>
      <c r="K18" s="112" t="s">
        <v>56</v>
      </c>
      <c r="L18" s="14"/>
      <c r="M18" s="15"/>
      <c r="N18" s="15"/>
      <c r="O18" s="15"/>
    </row>
    <row r="19" spans="2:15" ht="20.100000000000001" customHeight="1" x14ac:dyDescent="0.3">
      <c r="B19" s="57" t="s">
        <v>10</v>
      </c>
      <c r="C19" s="5">
        <f t="shared" ref="C19:C24" si="6">+H19</f>
        <v>5748.79</v>
      </c>
      <c r="D19" s="5">
        <f t="shared" ref="D19:D24" si="7">+I19-(I19*$I$85)</f>
        <v>1227.1619999999998</v>
      </c>
      <c r="E19" s="5">
        <f t="shared" ref="E19:F24" si="8">+J19</f>
        <v>1443.7199999999998</v>
      </c>
      <c r="F19" s="34">
        <f t="shared" si="8"/>
        <v>1443.7199999999998</v>
      </c>
      <c r="G19" s="19"/>
      <c r="H19" s="37">
        <v>5748.79</v>
      </c>
      <c r="I19" s="8">
        <v>1443.7199999999998</v>
      </c>
      <c r="J19" s="8">
        <v>1443.7199999999998</v>
      </c>
      <c r="K19" s="61">
        <v>1443.7199999999998</v>
      </c>
      <c r="L19" s="14"/>
      <c r="M19" s="103"/>
      <c r="N19" s="15"/>
      <c r="O19" s="15"/>
    </row>
    <row r="20" spans="2:15" ht="20.100000000000001" customHeight="1" x14ac:dyDescent="0.3">
      <c r="B20" s="57" t="s">
        <v>11</v>
      </c>
      <c r="C20" s="5">
        <f t="shared" si="6"/>
        <v>5748.79</v>
      </c>
      <c r="D20" s="5">
        <f t="shared" si="7"/>
        <v>1227.1619999999998</v>
      </c>
      <c r="E20" s="5">
        <f t="shared" si="8"/>
        <v>1443.7199999999998</v>
      </c>
      <c r="F20" s="34">
        <f t="shared" si="8"/>
        <v>1443.7199999999998</v>
      </c>
      <c r="G20" s="19"/>
      <c r="H20" s="37">
        <v>5748.79</v>
      </c>
      <c r="I20" s="8">
        <v>1443.7199999999998</v>
      </c>
      <c r="J20" s="8">
        <v>1443.7199999999998</v>
      </c>
      <c r="K20" s="61">
        <v>1443.7199999999998</v>
      </c>
      <c r="L20" s="14"/>
      <c r="M20" s="15"/>
      <c r="N20" s="15"/>
      <c r="O20" s="15"/>
    </row>
    <row r="21" spans="2:15" ht="20.100000000000001" customHeight="1" x14ac:dyDescent="0.3">
      <c r="B21" s="58" t="s">
        <v>12</v>
      </c>
      <c r="C21" s="5">
        <f t="shared" si="6"/>
        <v>5748.79</v>
      </c>
      <c r="D21" s="5">
        <f t="shared" si="7"/>
        <v>1227.1619999999998</v>
      </c>
      <c r="E21" s="5">
        <f t="shared" si="8"/>
        <v>1443.7199999999998</v>
      </c>
      <c r="F21" s="34">
        <f t="shared" si="8"/>
        <v>1443.7199999999998</v>
      </c>
      <c r="G21" s="19"/>
      <c r="H21" s="37">
        <v>5748.79</v>
      </c>
      <c r="I21" s="8">
        <v>1443.7199999999998</v>
      </c>
      <c r="J21" s="8">
        <v>1443.7199999999998</v>
      </c>
      <c r="K21" s="61">
        <v>1443.7199999999998</v>
      </c>
      <c r="L21" s="14"/>
      <c r="M21" s="15"/>
      <c r="N21" s="15"/>
      <c r="O21" s="15"/>
    </row>
    <row r="22" spans="2:15" ht="20.100000000000001" customHeight="1" x14ac:dyDescent="0.3">
      <c r="B22" s="58" t="s">
        <v>13</v>
      </c>
      <c r="C22" s="5">
        <f t="shared" si="6"/>
        <v>5748.79</v>
      </c>
      <c r="D22" s="5">
        <f t="shared" si="7"/>
        <v>1227.1619999999998</v>
      </c>
      <c r="E22" s="5">
        <f t="shared" si="8"/>
        <v>1443.7199999999998</v>
      </c>
      <c r="F22" s="34">
        <f t="shared" si="8"/>
        <v>1443.7199999999998</v>
      </c>
      <c r="G22" s="19"/>
      <c r="H22" s="37">
        <v>5748.79</v>
      </c>
      <c r="I22" s="8">
        <v>1443.7199999999998</v>
      </c>
      <c r="J22" s="8">
        <v>1443.7199999999998</v>
      </c>
      <c r="K22" s="61">
        <v>1443.7199999999998</v>
      </c>
      <c r="L22" s="21"/>
      <c r="M22" s="15"/>
      <c r="N22" s="15"/>
      <c r="O22" s="15"/>
    </row>
    <row r="23" spans="2:15" ht="19.5" customHeight="1" x14ac:dyDescent="0.3">
      <c r="B23" s="58" t="s">
        <v>14</v>
      </c>
      <c r="C23" s="5">
        <f t="shared" si="6"/>
        <v>0</v>
      </c>
      <c r="D23" s="5">
        <f t="shared" si="7"/>
        <v>0</v>
      </c>
      <c r="E23" s="5">
        <f t="shared" si="8"/>
        <v>0</v>
      </c>
      <c r="F23" s="34">
        <f t="shared" si="8"/>
        <v>0</v>
      </c>
      <c r="G23" s="19"/>
      <c r="H23" s="37"/>
      <c r="I23" s="8"/>
      <c r="J23" s="8"/>
      <c r="K23" s="61"/>
      <c r="L23" s="14"/>
      <c r="M23" s="103"/>
      <c r="N23" s="15"/>
      <c r="O23" s="15"/>
    </row>
    <row r="24" spans="2:15" ht="20.100000000000001" customHeight="1" thickBot="1" x14ac:dyDescent="0.35">
      <c r="B24" s="69" t="s">
        <v>15</v>
      </c>
      <c r="C24" s="35">
        <f t="shared" si="6"/>
        <v>0</v>
      </c>
      <c r="D24" s="35">
        <f t="shared" si="7"/>
        <v>0</v>
      </c>
      <c r="E24" s="35">
        <f t="shared" si="8"/>
        <v>0</v>
      </c>
      <c r="F24" s="36">
        <f t="shared" si="8"/>
        <v>0</v>
      </c>
      <c r="G24" s="19"/>
      <c r="H24" s="38"/>
      <c r="I24" s="39"/>
      <c r="J24" s="39"/>
      <c r="K24" s="62"/>
      <c r="L24" s="14"/>
      <c r="M24" s="103"/>
      <c r="N24" s="15"/>
      <c r="O24" s="15"/>
    </row>
    <row r="25" spans="2:15" ht="9.75" customHeight="1" thickBot="1" x14ac:dyDescent="0.35">
      <c r="B25" s="59"/>
      <c r="C25" s="24"/>
      <c r="D25" s="24"/>
      <c r="E25" s="24"/>
      <c r="F25" s="24"/>
      <c r="G25" s="28"/>
      <c r="H25" s="24"/>
      <c r="I25" s="24"/>
      <c r="J25" s="24"/>
      <c r="K25" s="60"/>
      <c r="L25" s="13"/>
      <c r="M25" s="12"/>
      <c r="N25" s="15"/>
      <c r="O25" s="15"/>
    </row>
    <row r="26" spans="2:15" ht="20.100000000000001" customHeight="1" x14ac:dyDescent="0.3">
      <c r="B26" s="135" t="s">
        <v>18</v>
      </c>
      <c r="C26" s="136"/>
      <c r="D26" s="136"/>
      <c r="E26" s="136"/>
      <c r="F26" s="137"/>
      <c r="G26" s="28"/>
      <c r="H26" s="138" t="s">
        <v>19</v>
      </c>
      <c r="I26" s="136"/>
      <c r="J26" s="136"/>
      <c r="K26" s="139"/>
      <c r="L26" s="14"/>
      <c r="M26" s="15"/>
      <c r="N26" s="15"/>
      <c r="O26" s="15"/>
    </row>
    <row r="27" spans="2:15" ht="20.100000000000001" customHeight="1" x14ac:dyDescent="0.3">
      <c r="B27" s="140" t="s">
        <v>4</v>
      </c>
      <c r="C27" s="141" t="s">
        <v>5</v>
      </c>
      <c r="D27" s="142" t="s">
        <v>6</v>
      </c>
      <c r="E27" s="142"/>
      <c r="F27" s="143"/>
      <c r="G27" s="28"/>
      <c r="H27" s="145" t="s">
        <v>5</v>
      </c>
      <c r="I27" s="142" t="s">
        <v>6</v>
      </c>
      <c r="J27" s="142"/>
      <c r="K27" s="144"/>
      <c r="L27" s="14"/>
      <c r="M27" s="15"/>
      <c r="N27" s="15"/>
      <c r="O27" s="15"/>
    </row>
    <row r="28" spans="2:15" ht="20.100000000000001" customHeight="1" x14ac:dyDescent="0.3">
      <c r="B28" s="140"/>
      <c r="C28" s="141"/>
      <c r="D28" s="110" t="s">
        <v>54</v>
      </c>
      <c r="E28" s="110" t="s">
        <v>55</v>
      </c>
      <c r="F28" s="111" t="s">
        <v>56</v>
      </c>
      <c r="G28" s="28"/>
      <c r="H28" s="145"/>
      <c r="I28" s="110" t="s">
        <v>54</v>
      </c>
      <c r="J28" s="110" t="s">
        <v>55</v>
      </c>
      <c r="K28" s="112" t="s">
        <v>56</v>
      </c>
      <c r="L28" s="14"/>
    </row>
    <row r="29" spans="2:15" ht="20.100000000000001" customHeight="1" x14ac:dyDescent="0.3">
      <c r="B29" s="57" t="s">
        <v>10</v>
      </c>
      <c r="C29" s="5">
        <f t="shared" ref="C29:F34" si="9">+H19+(H19*$J$87)</f>
        <v>8623.1849999999995</v>
      </c>
      <c r="D29" s="5">
        <f t="shared" si="9"/>
        <v>2165.58</v>
      </c>
      <c r="E29" s="5">
        <f t="shared" si="9"/>
        <v>2165.58</v>
      </c>
      <c r="F29" s="34">
        <f t="shared" si="9"/>
        <v>2165.58</v>
      </c>
      <c r="G29" s="19"/>
      <c r="H29" s="37">
        <f t="shared" ref="H29:K34" si="10">+H19+(H19*$J$88)</f>
        <v>9198.0640000000003</v>
      </c>
      <c r="I29" s="8">
        <f t="shared" si="10"/>
        <v>2309.9519999999998</v>
      </c>
      <c r="J29" s="8">
        <f t="shared" si="10"/>
        <v>2309.9519999999998</v>
      </c>
      <c r="K29" s="61">
        <f t="shared" si="10"/>
        <v>2309.9519999999998</v>
      </c>
      <c r="L29" s="14"/>
    </row>
    <row r="30" spans="2:15" ht="20.100000000000001" customHeight="1" x14ac:dyDescent="0.3">
      <c r="B30" s="57" t="s">
        <v>11</v>
      </c>
      <c r="C30" s="5">
        <f t="shared" si="9"/>
        <v>8623.1849999999995</v>
      </c>
      <c r="D30" s="5">
        <f t="shared" si="9"/>
        <v>2165.58</v>
      </c>
      <c r="E30" s="5">
        <f t="shared" si="9"/>
        <v>2165.58</v>
      </c>
      <c r="F30" s="34">
        <f t="shared" si="9"/>
        <v>2165.58</v>
      </c>
      <c r="G30" s="19"/>
      <c r="H30" s="37">
        <f t="shared" si="10"/>
        <v>9198.0640000000003</v>
      </c>
      <c r="I30" s="8">
        <f t="shared" si="10"/>
        <v>2309.9519999999998</v>
      </c>
      <c r="J30" s="8">
        <f t="shared" si="10"/>
        <v>2309.9519999999998</v>
      </c>
      <c r="K30" s="61">
        <f t="shared" si="10"/>
        <v>2309.9519999999998</v>
      </c>
      <c r="L30" s="14"/>
    </row>
    <row r="31" spans="2:15" ht="20.100000000000001" customHeight="1" x14ac:dyDescent="0.3">
      <c r="B31" s="58" t="s">
        <v>12</v>
      </c>
      <c r="C31" s="5">
        <f t="shared" si="9"/>
        <v>8623.1849999999995</v>
      </c>
      <c r="D31" s="5">
        <f t="shared" si="9"/>
        <v>2165.58</v>
      </c>
      <c r="E31" s="5">
        <f t="shared" si="9"/>
        <v>2165.58</v>
      </c>
      <c r="F31" s="34">
        <f t="shared" si="9"/>
        <v>2165.58</v>
      </c>
      <c r="G31" s="19"/>
      <c r="H31" s="37">
        <f t="shared" si="10"/>
        <v>9198.0640000000003</v>
      </c>
      <c r="I31" s="8">
        <f t="shared" si="10"/>
        <v>2309.9519999999998</v>
      </c>
      <c r="J31" s="8">
        <f t="shared" si="10"/>
        <v>2309.9519999999998</v>
      </c>
      <c r="K31" s="61">
        <f t="shared" si="10"/>
        <v>2309.9519999999998</v>
      </c>
      <c r="L31" s="14"/>
    </row>
    <row r="32" spans="2:15" ht="20.100000000000001" customHeight="1" x14ac:dyDescent="0.3">
      <c r="B32" s="58" t="s">
        <v>13</v>
      </c>
      <c r="C32" s="5">
        <f t="shared" si="9"/>
        <v>8623.1849999999995</v>
      </c>
      <c r="D32" s="5">
        <f t="shared" si="9"/>
        <v>2165.58</v>
      </c>
      <c r="E32" s="5">
        <f t="shared" si="9"/>
        <v>2165.58</v>
      </c>
      <c r="F32" s="34">
        <f t="shared" si="9"/>
        <v>2165.58</v>
      </c>
      <c r="G32" s="19"/>
      <c r="H32" s="37">
        <f t="shared" si="10"/>
        <v>9198.0640000000003</v>
      </c>
      <c r="I32" s="8">
        <f t="shared" si="10"/>
        <v>2309.9519999999998</v>
      </c>
      <c r="J32" s="8">
        <f t="shared" si="10"/>
        <v>2309.9519999999998</v>
      </c>
      <c r="K32" s="61">
        <f t="shared" si="10"/>
        <v>2309.9519999999998</v>
      </c>
      <c r="L32" s="14"/>
    </row>
    <row r="33" spans="2:15" ht="20.100000000000001" customHeight="1" x14ac:dyDescent="0.3">
      <c r="B33" s="58" t="s">
        <v>14</v>
      </c>
      <c r="C33" s="5">
        <f t="shared" si="9"/>
        <v>0</v>
      </c>
      <c r="D33" s="5">
        <f t="shared" si="9"/>
        <v>0</v>
      </c>
      <c r="E33" s="5">
        <f t="shared" si="9"/>
        <v>0</v>
      </c>
      <c r="F33" s="34">
        <f t="shared" si="9"/>
        <v>0</v>
      </c>
      <c r="G33" s="19"/>
      <c r="H33" s="37">
        <f t="shared" si="10"/>
        <v>0</v>
      </c>
      <c r="I33" s="8">
        <f t="shared" si="10"/>
        <v>0</v>
      </c>
      <c r="J33" s="8">
        <f t="shared" si="10"/>
        <v>0</v>
      </c>
      <c r="K33" s="61">
        <f t="shared" si="10"/>
        <v>0</v>
      </c>
      <c r="L33" s="14"/>
    </row>
    <row r="34" spans="2:15" ht="20.100000000000001" customHeight="1" thickBot="1" x14ac:dyDescent="0.35">
      <c r="B34" s="69" t="s">
        <v>15</v>
      </c>
      <c r="C34" s="35">
        <f t="shared" si="9"/>
        <v>0</v>
      </c>
      <c r="D34" s="35">
        <f t="shared" si="9"/>
        <v>0</v>
      </c>
      <c r="E34" s="35">
        <f t="shared" si="9"/>
        <v>0</v>
      </c>
      <c r="F34" s="36">
        <f t="shared" si="9"/>
        <v>0</v>
      </c>
      <c r="G34" s="19"/>
      <c r="H34" s="38">
        <f t="shared" si="10"/>
        <v>0</v>
      </c>
      <c r="I34" s="39">
        <f t="shared" si="10"/>
        <v>0</v>
      </c>
      <c r="J34" s="39">
        <f t="shared" si="10"/>
        <v>0</v>
      </c>
      <c r="K34" s="62">
        <f t="shared" si="10"/>
        <v>0</v>
      </c>
      <c r="L34" s="14"/>
    </row>
    <row r="35" spans="2:15" ht="9.75" customHeight="1" thickBot="1" x14ac:dyDescent="0.35">
      <c r="B35" s="59"/>
      <c r="C35" s="24"/>
      <c r="D35" s="24"/>
      <c r="E35" s="24"/>
      <c r="F35" s="24"/>
      <c r="G35" s="28"/>
      <c r="H35" s="24"/>
      <c r="I35" s="24"/>
      <c r="J35" s="24"/>
      <c r="K35" s="60"/>
      <c r="L35" s="13"/>
      <c r="M35" s="12"/>
      <c r="N35" s="15"/>
      <c r="O35" s="15"/>
    </row>
    <row r="36" spans="2:15" ht="20.100000000000001" customHeight="1" x14ac:dyDescent="0.3">
      <c r="B36" s="135" t="s">
        <v>20</v>
      </c>
      <c r="C36" s="136"/>
      <c r="D36" s="136"/>
      <c r="E36" s="136"/>
      <c r="F36" s="137"/>
      <c r="G36" s="28"/>
      <c r="H36" s="146" t="s">
        <v>74</v>
      </c>
      <c r="I36" s="147"/>
      <c r="J36" s="147"/>
      <c r="K36" s="148"/>
      <c r="L36" s="14"/>
    </row>
    <row r="37" spans="2:15" ht="20.100000000000001" customHeight="1" x14ac:dyDescent="0.3">
      <c r="B37" s="140" t="s">
        <v>4</v>
      </c>
      <c r="C37" s="141" t="s">
        <v>5</v>
      </c>
      <c r="D37" s="142" t="s">
        <v>6</v>
      </c>
      <c r="E37" s="142"/>
      <c r="F37" s="143"/>
      <c r="G37" s="28"/>
      <c r="H37" s="149"/>
      <c r="I37" s="150"/>
      <c r="J37" s="150"/>
      <c r="K37" s="151"/>
      <c r="L37" s="14"/>
    </row>
    <row r="38" spans="2:15" ht="20.100000000000001" customHeight="1" thickBot="1" x14ac:dyDescent="0.35">
      <c r="B38" s="140"/>
      <c r="C38" s="141"/>
      <c r="D38" s="110" t="s">
        <v>54</v>
      </c>
      <c r="E38" s="110" t="s">
        <v>55</v>
      </c>
      <c r="F38" s="116" t="s">
        <v>56</v>
      </c>
      <c r="G38" s="28"/>
      <c r="H38" s="152"/>
      <c r="I38" s="153"/>
      <c r="J38" s="153"/>
      <c r="K38" s="154"/>
      <c r="L38" s="14"/>
    </row>
    <row r="39" spans="2:15" ht="20.100000000000001" customHeight="1" x14ac:dyDescent="0.3">
      <c r="B39" s="57" t="s">
        <v>10</v>
      </c>
      <c r="C39" s="5">
        <f>+H19+(H19*$J$89)</f>
        <v>7473.4269999999997</v>
      </c>
      <c r="D39" s="5">
        <f>+I19+(I19*$J$89)</f>
        <v>1876.8359999999998</v>
      </c>
      <c r="E39" s="5">
        <f>+E19+(E19*$J$89)</f>
        <v>1876.8359999999998</v>
      </c>
      <c r="F39" s="34">
        <f>+F19+(F19*$J$89)</f>
        <v>1876.8359999999998</v>
      </c>
      <c r="G39" s="19"/>
      <c r="H39" s="155"/>
      <c r="I39" s="155"/>
      <c r="J39" s="155"/>
      <c r="K39" s="156"/>
      <c r="L39" s="14"/>
    </row>
    <row r="40" spans="2:15" ht="20.100000000000001" customHeight="1" x14ac:dyDescent="0.3">
      <c r="B40" s="57" t="s">
        <v>11</v>
      </c>
      <c r="C40" s="5">
        <f t="shared" ref="C40:D40" si="11">+H20+(H20*$J$89)</f>
        <v>7473.4269999999997</v>
      </c>
      <c r="D40" s="5">
        <f t="shared" si="11"/>
        <v>1876.8359999999998</v>
      </c>
      <c r="E40" s="5">
        <f t="shared" ref="E40:F40" si="12">+E20+(E20*$J$89)</f>
        <v>1876.8359999999998</v>
      </c>
      <c r="F40" s="34">
        <f t="shared" si="12"/>
        <v>1876.8359999999998</v>
      </c>
      <c r="G40" s="19"/>
      <c r="H40" s="157"/>
      <c r="I40" s="157"/>
      <c r="J40" s="157"/>
      <c r="K40" s="158"/>
      <c r="L40" s="14"/>
    </row>
    <row r="41" spans="2:15" ht="20.100000000000001" customHeight="1" x14ac:dyDescent="0.3">
      <c r="B41" s="58" t="s">
        <v>12</v>
      </c>
      <c r="C41" s="5">
        <f t="shared" ref="C41:D41" si="13">+H21+(H21*$J$89)</f>
        <v>7473.4269999999997</v>
      </c>
      <c r="D41" s="5">
        <f t="shared" si="13"/>
        <v>1876.8359999999998</v>
      </c>
      <c r="E41" s="5">
        <f t="shared" ref="E41:F41" si="14">+E21+(E21*$J$89)</f>
        <v>1876.8359999999998</v>
      </c>
      <c r="F41" s="34">
        <f t="shared" si="14"/>
        <v>1876.8359999999998</v>
      </c>
      <c r="G41" s="19"/>
      <c r="H41" s="159" t="s">
        <v>21</v>
      </c>
      <c r="I41" s="159"/>
      <c r="J41" s="159"/>
      <c r="K41" s="160"/>
      <c r="L41" s="14"/>
    </row>
    <row r="42" spans="2:15" ht="20.100000000000001" customHeight="1" x14ac:dyDescent="0.3">
      <c r="B42" s="58" t="s">
        <v>13</v>
      </c>
      <c r="C42" s="5">
        <f t="shared" ref="C42:D42" si="15">+H22+(H22*$J$89)</f>
        <v>7473.4269999999997</v>
      </c>
      <c r="D42" s="5">
        <f t="shared" si="15"/>
        <v>1876.8359999999998</v>
      </c>
      <c r="E42" s="5">
        <f t="shared" ref="E42:F42" si="16">+E22+(E22*$J$89)</f>
        <v>1876.8359999999998</v>
      </c>
      <c r="F42" s="34">
        <f t="shared" si="16"/>
        <v>1876.8359999999998</v>
      </c>
      <c r="G42" s="19"/>
      <c r="H42" s="93"/>
      <c r="I42" s="83" t="s">
        <v>22</v>
      </c>
      <c r="J42" s="83"/>
      <c r="K42" s="84"/>
      <c r="L42" s="14"/>
    </row>
    <row r="43" spans="2:15" ht="20.100000000000001" customHeight="1" x14ac:dyDescent="0.3">
      <c r="B43" s="58" t="s">
        <v>14</v>
      </c>
      <c r="C43" s="5">
        <f t="shared" ref="C43:D43" si="17">+H23+(H23*$J$89)</f>
        <v>0</v>
      </c>
      <c r="D43" s="5">
        <f t="shared" si="17"/>
        <v>0</v>
      </c>
      <c r="E43" s="5">
        <f t="shared" ref="E43:F43" si="18">+E23+(E23*$J$89)</f>
        <v>0</v>
      </c>
      <c r="F43" s="34">
        <f t="shared" si="18"/>
        <v>0</v>
      </c>
      <c r="G43" s="19"/>
      <c r="H43" s="23"/>
      <c r="I43" s="23"/>
      <c r="J43" s="23"/>
      <c r="K43" s="104"/>
      <c r="L43" s="14"/>
    </row>
    <row r="44" spans="2:15" ht="20.100000000000001" customHeight="1" thickBot="1" x14ac:dyDescent="0.35">
      <c r="B44" s="69" t="s">
        <v>15</v>
      </c>
      <c r="C44" s="35">
        <f t="shared" ref="C44:D44" si="19">+H24+(H24*$J$89)</f>
        <v>0</v>
      </c>
      <c r="D44" s="35">
        <f t="shared" si="19"/>
        <v>0</v>
      </c>
      <c r="E44" s="35">
        <f t="shared" ref="E44:F44" si="20">+E24+(E24*$J$89)</f>
        <v>0</v>
      </c>
      <c r="F44" s="36">
        <f t="shared" si="20"/>
        <v>0</v>
      </c>
      <c r="G44" s="19"/>
      <c r="H44" s="44" t="s">
        <v>23</v>
      </c>
      <c r="I44" s="161" t="s">
        <v>24</v>
      </c>
      <c r="J44" s="161"/>
      <c r="K44" s="162"/>
      <c r="L44" s="14"/>
    </row>
    <row r="45" spans="2:15" ht="20.100000000000001" customHeight="1" x14ac:dyDescent="0.3">
      <c r="B45" s="64"/>
      <c r="C45" s="45"/>
      <c r="D45" s="45"/>
      <c r="E45" s="45"/>
      <c r="F45" s="45"/>
      <c r="G45" s="28"/>
      <c r="H45" s="44" t="s">
        <v>25</v>
      </c>
      <c r="I45" s="161" t="s">
        <v>43</v>
      </c>
      <c r="J45" s="161"/>
      <c r="K45" s="162"/>
      <c r="L45" s="14"/>
    </row>
    <row r="46" spans="2:15" ht="19.5" customHeight="1" x14ac:dyDescent="0.3">
      <c r="B46" s="163"/>
      <c r="C46" s="164"/>
      <c r="D46" s="164"/>
      <c r="E46" s="164"/>
      <c r="F46" s="164"/>
      <c r="G46" s="28"/>
      <c r="H46" s="46"/>
      <c r="I46" s="161" t="s">
        <v>26</v>
      </c>
      <c r="J46" s="161"/>
      <c r="K46" s="162"/>
      <c r="L46" s="14"/>
    </row>
    <row r="47" spans="2:15" ht="9.75" customHeight="1" x14ac:dyDescent="0.3">
      <c r="B47" s="59"/>
      <c r="C47" s="24"/>
      <c r="D47" s="24"/>
      <c r="E47" s="24"/>
      <c r="F47" s="24"/>
      <c r="G47" s="28"/>
      <c r="H47" s="24"/>
      <c r="I47" s="24"/>
      <c r="J47" s="24"/>
      <c r="K47" s="60"/>
      <c r="L47" s="13"/>
      <c r="M47" s="12"/>
      <c r="N47" s="15"/>
      <c r="O47" s="15"/>
    </row>
    <row r="48" spans="2:15" ht="20.100000000000001" customHeight="1" x14ac:dyDescent="0.3">
      <c r="B48" s="129" t="s">
        <v>27</v>
      </c>
      <c r="C48" s="130"/>
      <c r="D48" s="130"/>
      <c r="E48" s="130"/>
      <c r="F48" s="130"/>
      <c r="G48" s="130"/>
      <c r="H48" s="130"/>
      <c r="I48" s="130"/>
      <c r="J48" s="130"/>
      <c r="K48" s="131"/>
      <c r="L48" s="14"/>
    </row>
    <row r="49" spans="1:15" ht="9" customHeight="1" thickBot="1" x14ac:dyDescent="0.35">
      <c r="B49" s="65"/>
      <c r="C49" s="47"/>
      <c r="D49" s="47"/>
      <c r="E49" s="47"/>
      <c r="F49" s="47"/>
      <c r="G49" s="47"/>
      <c r="H49" s="47"/>
      <c r="I49" s="47"/>
      <c r="J49" s="47"/>
      <c r="K49" s="66"/>
      <c r="L49" s="14"/>
    </row>
    <row r="50" spans="1:15" s="17" customFormat="1" ht="20.100000000000001" customHeight="1" x14ac:dyDescent="0.3">
      <c r="A50" s="105"/>
      <c r="B50" s="135" t="s">
        <v>2</v>
      </c>
      <c r="C50" s="136"/>
      <c r="D50" s="136"/>
      <c r="E50" s="136"/>
      <c r="F50" s="137"/>
      <c r="G50" s="48"/>
      <c r="H50" s="138" t="s">
        <v>3</v>
      </c>
      <c r="I50" s="136"/>
      <c r="J50" s="136"/>
      <c r="K50" s="139"/>
      <c r="L50" s="22"/>
    </row>
    <row r="51" spans="1:15" s="17" customFormat="1" ht="20.100000000000001" customHeight="1" x14ac:dyDescent="0.3">
      <c r="A51" s="105"/>
      <c r="B51" s="140" t="s">
        <v>4</v>
      </c>
      <c r="C51" s="141" t="s">
        <v>5</v>
      </c>
      <c r="D51" s="142" t="s">
        <v>6</v>
      </c>
      <c r="E51" s="142"/>
      <c r="F51" s="143"/>
      <c r="G51" s="48"/>
      <c r="H51" s="145" t="s">
        <v>5</v>
      </c>
      <c r="I51" s="142" t="s">
        <v>6</v>
      </c>
      <c r="J51" s="142"/>
      <c r="K51" s="144"/>
      <c r="L51" s="22"/>
    </row>
    <row r="52" spans="1:15" s="17" customFormat="1" ht="20.100000000000001" customHeight="1" x14ac:dyDescent="0.3">
      <c r="A52" s="105"/>
      <c r="B52" s="140"/>
      <c r="C52" s="141"/>
      <c r="D52" s="110" t="s">
        <v>54</v>
      </c>
      <c r="E52" s="110" t="s">
        <v>55</v>
      </c>
      <c r="F52" s="111" t="s">
        <v>56</v>
      </c>
      <c r="G52" s="48"/>
      <c r="H52" s="145"/>
      <c r="I52" s="110" t="s">
        <v>54</v>
      </c>
      <c r="J52" s="110" t="s">
        <v>55</v>
      </c>
      <c r="K52" s="112" t="s">
        <v>56</v>
      </c>
      <c r="L52" s="22"/>
    </row>
    <row r="53" spans="1:15" ht="20.100000000000001" customHeight="1" x14ac:dyDescent="0.3">
      <c r="B53" s="57" t="s">
        <v>10</v>
      </c>
      <c r="C53" s="5">
        <f t="shared" ref="C53:C58" si="21">+H63</f>
        <v>4231.18</v>
      </c>
      <c r="D53" s="5">
        <f t="shared" ref="D53:D58" si="22">+I63-(I63*$J$83)</f>
        <v>647.39400000000001</v>
      </c>
      <c r="E53" s="5">
        <f t="shared" ref="E53:F58" si="23">+J63</f>
        <v>2157.98</v>
      </c>
      <c r="F53" s="34">
        <f t="shared" si="23"/>
        <v>2157.98</v>
      </c>
      <c r="G53" s="20"/>
      <c r="H53" s="37">
        <f t="shared" ref="H53:H58" si="24">+H63</f>
        <v>4231.18</v>
      </c>
      <c r="I53" s="8">
        <f t="shared" ref="I53:I58" si="25">+I63-(I63*$J$84)</f>
        <v>1294.788</v>
      </c>
      <c r="J53" s="8">
        <f t="shared" ref="J53:K58" si="26">+J63</f>
        <v>2157.98</v>
      </c>
      <c r="K53" s="61">
        <f t="shared" si="26"/>
        <v>2157.98</v>
      </c>
      <c r="L53" s="14"/>
    </row>
    <row r="54" spans="1:15" ht="20.100000000000001" customHeight="1" x14ac:dyDescent="0.3">
      <c r="B54" s="57" t="s">
        <v>11</v>
      </c>
      <c r="C54" s="5">
        <f t="shared" si="21"/>
        <v>4231.18</v>
      </c>
      <c r="D54" s="5">
        <f t="shared" si="22"/>
        <v>647.39400000000001</v>
      </c>
      <c r="E54" s="5">
        <f t="shared" si="23"/>
        <v>2157.98</v>
      </c>
      <c r="F54" s="34">
        <f t="shared" si="23"/>
        <v>2157.98</v>
      </c>
      <c r="G54" s="20"/>
      <c r="H54" s="37">
        <f t="shared" si="24"/>
        <v>4231.18</v>
      </c>
      <c r="I54" s="8">
        <f t="shared" si="25"/>
        <v>1294.788</v>
      </c>
      <c r="J54" s="8">
        <f t="shared" si="26"/>
        <v>2157.98</v>
      </c>
      <c r="K54" s="61">
        <f t="shared" si="26"/>
        <v>2157.98</v>
      </c>
      <c r="L54" s="14"/>
    </row>
    <row r="55" spans="1:15" ht="20.100000000000001" customHeight="1" x14ac:dyDescent="0.3">
      <c r="B55" s="58" t="s">
        <v>12</v>
      </c>
      <c r="C55" s="5">
        <f t="shared" si="21"/>
        <v>4231.18</v>
      </c>
      <c r="D55" s="5">
        <f t="shared" si="22"/>
        <v>647.39400000000001</v>
      </c>
      <c r="E55" s="5">
        <f t="shared" si="23"/>
        <v>2157.98</v>
      </c>
      <c r="F55" s="34">
        <f t="shared" si="23"/>
        <v>2157.98</v>
      </c>
      <c r="G55" s="20"/>
      <c r="H55" s="37">
        <f t="shared" si="24"/>
        <v>4231.18</v>
      </c>
      <c r="I55" s="8">
        <f t="shared" si="25"/>
        <v>1294.788</v>
      </c>
      <c r="J55" s="8">
        <f t="shared" si="26"/>
        <v>2157.98</v>
      </c>
      <c r="K55" s="61">
        <f t="shared" si="26"/>
        <v>2157.98</v>
      </c>
      <c r="L55" s="14"/>
    </row>
    <row r="56" spans="1:15" ht="20.100000000000001" customHeight="1" x14ac:dyDescent="0.3">
      <c r="B56" s="58" t="s">
        <v>13</v>
      </c>
      <c r="C56" s="5">
        <f t="shared" si="21"/>
        <v>4231.18</v>
      </c>
      <c r="D56" s="5">
        <f t="shared" si="22"/>
        <v>647.39400000000001</v>
      </c>
      <c r="E56" s="5">
        <f t="shared" si="23"/>
        <v>2157.98</v>
      </c>
      <c r="F56" s="34">
        <f t="shared" si="23"/>
        <v>2157.98</v>
      </c>
      <c r="G56" s="20"/>
      <c r="H56" s="37">
        <f t="shared" si="24"/>
        <v>4231.18</v>
      </c>
      <c r="I56" s="8">
        <f t="shared" si="25"/>
        <v>1294.788</v>
      </c>
      <c r="J56" s="8">
        <f t="shared" si="26"/>
        <v>2157.98</v>
      </c>
      <c r="K56" s="61">
        <f t="shared" si="26"/>
        <v>2157.98</v>
      </c>
      <c r="L56" s="14"/>
    </row>
    <row r="57" spans="1:15" ht="20.100000000000001" customHeight="1" x14ac:dyDescent="0.3">
      <c r="B57" s="58" t="s">
        <v>14</v>
      </c>
      <c r="C57" s="5">
        <f t="shared" si="21"/>
        <v>0</v>
      </c>
      <c r="D57" s="5">
        <f t="shared" si="22"/>
        <v>0</v>
      </c>
      <c r="E57" s="5">
        <f t="shared" si="23"/>
        <v>0</v>
      </c>
      <c r="F57" s="34">
        <f t="shared" si="23"/>
        <v>0</v>
      </c>
      <c r="G57" s="20"/>
      <c r="H57" s="37">
        <f t="shared" si="24"/>
        <v>0</v>
      </c>
      <c r="I57" s="8">
        <f t="shared" si="25"/>
        <v>0</v>
      </c>
      <c r="J57" s="8">
        <f t="shared" si="26"/>
        <v>0</v>
      </c>
      <c r="K57" s="61">
        <f t="shared" si="26"/>
        <v>0</v>
      </c>
      <c r="L57" s="14"/>
    </row>
    <row r="58" spans="1:15" ht="20.100000000000001" customHeight="1" thickBot="1" x14ac:dyDescent="0.35">
      <c r="B58" s="69" t="s">
        <v>15</v>
      </c>
      <c r="C58" s="35">
        <f t="shared" si="21"/>
        <v>0</v>
      </c>
      <c r="D58" s="35">
        <f t="shared" si="22"/>
        <v>0</v>
      </c>
      <c r="E58" s="35">
        <f t="shared" si="23"/>
        <v>0</v>
      </c>
      <c r="F58" s="36">
        <f t="shared" si="23"/>
        <v>0</v>
      </c>
      <c r="G58" s="20"/>
      <c r="H58" s="38">
        <f t="shared" si="24"/>
        <v>0</v>
      </c>
      <c r="I58" s="39">
        <f t="shared" si="25"/>
        <v>0</v>
      </c>
      <c r="J58" s="39">
        <f t="shared" si="26"/>
        <v>0</v>
      </c>
      <c r="K58" s="62">
        <f t="shared" si="26"/>
        <v>0</v>
      </c>
      <c r="L58" s="14"/>
    </row>
    <row r="59" spans="1:15" ht="9.75" customHeight="1" thickBot="1" x14ac:dyDescent="0.35">
      <c r="B59" s="59"/>
      <c r="C59" s="24"/>
      <c r="D59" s="24"/>
      <c r="E59" s="24"/>
      <c r="F59" s="24"/>
      <c r="G59" s="28"/>
      <c r="H59" s="24"/>
      <c r="I59" s="24"/>
      <c r="J59" s="24"/>
      <c r="K59" s="60"/>
      <c r="L59" s="13"/>
      <c r="M59" s="12"/>
      <c r="N59" s="15"/>
      <c r="O59" s="15"/>
    </row>
    <row r="60" spans="1:15" s="17" customFormat="1" ht="20.100000000000001" customHeight="1" x14ac:dyDescent="0.3">
      <c r="A60" s="105"/>
      <c r="B60" s="135" t="s">
        <v>16</v>
      </c>
      <c r="C60" s="136"/>
      <c r="D60" s="136"/>
      <c r="E60" s="136"/>
      <c r="F60" s="137"/>
      <c r="G60" s="49"/>
      <c r="H60" s="138" t="s">
        <v>17</v>
      </c>
      <c r="I60" s="136"/>
      <c r="J60" s="136"/>
      <c r="K60" s="139"/>
      <c r="L60" s="22"/>
    </row>
    <row r="61" spans="1:15" s="17" customFormat="1" ht="20.100000000000001" customHeight="1" x14ac:dyDescent="0.3">
      <c r="A61" s="105"/>
      <c r="B61" s="140" t="s">
        <v>4</v>
      </c>
      <c r="C61" s="141" t="s">
        <v>5</v>
      </c>
      <c r="D61" s="142" t="s">
        <v>6</v>
      </c>
      <c r="E61" s="142"/>
      <c r="F61" s="143"/>
      <c r="G61" s="48"/>
      <c r="H61" s="145" t="s">
        <v>5</v>
      </c>
      <c r="I61" s="142" t="s">
        <v>6</v>
      </c>
      <c r="J61" s="142"/>
      <c r="K61" s="144"/>
      <c r="L61" s="22"/>
      <c r="M61" s="105"/>
      <c r="N61" s="105"/>
    </row>
    <row r="62" spans="1:15" s="17" customFormat="1" ht="20.100000000000001" customHeight="1" x14ac:dyDescent="0.3">
      <c r="A62" s="105"/>
      <c r="B62" s="140"/>
      <c r="C62" s="141"/>
      <c r="D62" s="110" t="s">
        <v>54</v>
      </c>
      <c r="E62" s="110" t="s">
        <v>55</v>
      </c>
      <c r="F62" s="111" t="s">
        <v>56</v>
      </c>
      <c r="G62" s="48"/>
      <c r="H62" s="145"/>
      <c r="I62" s="110" t="s">
        <v>54</v>
      </c>
      <c r="J62" s="110" t="s">
        <v>55</v>
      </c>
      <c r="K62" s="112" t="s">
        <v>56</v>
      </c>
      <c r="L62" s="22"/>
      <c r="M62" s="105"/>
      <c r="N62" s="105"/>
    </row>
    <row r="63" spans="1:15" ht="20.100000000000001" customHeight="1" x14ac:dyDescent="0.3">
      <c r="B63" s="57" t="s">
        <v>10</v>
      </c>
      <c r="C63" s="5">
        <f t="shared" ref="C63:C68" si="27">+H63</f>
        <v>4231.18</v>
      </c>
      <c r="D63" s="5">
        <f t="shared" ref="D63:D68" si="28">+I63-(I63*$J$85)</f>
        <v>1834.2829999999999</v>
      </c>
      <c r="E63" s="5">
        <f t="shared" ref="E63:F68" si="29">+J63</f>
        <v>2157.98</v>
      </c>
      <c r="F63" s="34">
        <f t="shared" si="29"/>
        <v>2157.98</v>
      </c>
      <c r="G63" s="20"/>
      <c r="H63" s="37">
        <v>4231.18</v>
      </c>
      <c r="I63" s="8">
        <v>2157.98</v>
      </c>
      <c r="J63" s="8">
        <v>2157.98</v>
      </c>
      <c r="K63" s="61">
        <v>2157.98</v>
      </c>
      <c r="L63" s="14"/>
      <c r="M63" s="103"/>
      <c r="N63" s="15"/>
    </row>
    <row r="64" spans="1:15" ht="20.100000000000001" customHeight="1" x14ac:dyDescent="0.3">
      <c r="B64" s="57" t="s">
        <v>11</v>
      </c>
      <c r="C64" s="5">
        <f t="shared" si="27"/>
        <v>4231.18</v>
      </c>
      <c r="D64" s="5">
        <f t="shared" si="28"/>
        <v>1834.2829999999999</v>
      </c>
      <c r="E64" s="5">
        <f t="shared" si="29"/>
        <v>2157.98</v>
      </c>
      <c r="F64" s="34">
        <f t="shared" si="29"/>
        <v>2157.98</v>
      </c>
      <c r="G64" s="20"/>
      <c r="H64" s="37">
        <v>4231.18</v>
      </c>
      <c r="I64" s="8">
        <v>2157.98</v>
      </c>
      <c r="J64" s="8">
        <v>2157.98</v>
      </c>
      <c r="K64" s="61">
        <v>2157.98</v>
      </c>
      <c r="L64" s="14"/>
      <c r="M64" s="15"/>
      <c r="N64" s="15"/>
    </row>
    <row r="65" spans="1:15" ht="20.100000000000001" customHeight="1" x14ac:dyDescent="0.3">
      <c r="B65" s="58" t="s">
        <v>12</v>
      </c>
      <c r="C65" s="5">
        <f t="shared" si="27"/>
        <v>4231.18</v>
      </c>
      <c r="D65" s="5">
        <f t="shared" si="28"/>
        <v>1834.2829999999999</v>
      </c>
      <c r="E65" s="5">
        <f t="shared" si="29"/>
        <v>2157.98</v>
      </c>
      <c r="F65" s="34">
        <f t="shared" si="29"/>
        <v>2157.98</v>
      </c>
      <c r="G65" s="20"/>
      <c r="H65" s="37">
        <v>4231.18</v>
      </c>
      <c r="I65" s="8">
        <v>2157.98</v>
      </c>
      <c r="J65" s="8">
        <v>2157.98</v>
      </c>
      <c r="K65" s="61">
        <v>2157.98</v>
      </c>
      <c r="L65" s="14"/>
      <c r="M65" s="15"/>
      <c r="N65" s="15"/>
    </row>
    <row r="66" spans="1:15" ht="20.100000000000001" customHeight="1" x14ac:dyDescent="0.3">
      <c r="B66" s="58" t="s">
        <v>13</v>
      </c>
      <c r="C66" s="5">
        <f t="shared" si="27"/>
        <v>4231.18</v>
      </c>
      <c r="D66" s="5">
        <f t="shared" si="28"/>
        <v>1834.2829999999999</v>
      </c>
      <c r="E66" s="5">
        <f t="shared" si="29"/>
        <v>2157.98</v>
      </c>
      <c r="F66" s="34">
        <f t="shared" si="29"/>
        <v>2157.98</v>
      </c>
      <c r="G66" s="20"/>
      <c r="H66" s="37">
        <v>4231.18</v>
      </c>
      <c r="I66" s="8">
        <v>2157.98</v>
      </c>
      <c r="J66" s="8">
        <v>2157.98</v>
      </c>
      <c r="K66" s="61">
        <v>2157.98</v>
      </c>
      <c r="L66" s="21"/>
      <c r="M66" s="15"/>
      <c r="N66" s="15"/>
    </row>
    <row r="67" spans="1:15" ht="20.100000000000001" customHeight="1" x14ac:dyDescent="0.3">
      <c r="B67" s="58" t="s">
        <v>14</v>
      </c>
      <c r="C67" s="5">
        <f t="shared" si="27"/>
        <v>0</v>
      </c>
      <c r="D67" s="5">
        <f t="shared" si="28"/>
        <v>0</v>
      </c>
      <c r="E67" s="5">
        <f t="shared" si="29"/>
        <v>0</v>
      </c>
      <c r="F67" s="34">
        <f t="shared" si="29"/>
        <v>0</v>
      </c>
      <c r="G67" s="20"/>
      <c r="H67" s="37"/>
      <c r="I67" s="8"/>
      <c r="J67" s="8"/>
      <c r="K67" s="61"/>
      <c r="L67" s="14"/>
      <c r="M67" s="15"/>
      <c r="N67" s="15"/>
    </row>
    <row r="68" spans="1:15" ht="20.100000000000001" customHeight="1" thickBot="1" x14ac:dyDescent="0.35">
      <c r="B68" s="69" t="s">
        <v>15</v>
      </c>
      <c r="C68" s="35">
        <f t="shared" si="27"/>
        <v>0</v>
      </c>
      <c r="D68" s="35">
        <f t="shared" si="28"/>
        <v>0</v>
      </c>
      <c r="E68" s="35">
        <f t="shared" si="29"/>
        <v>0</v>
      </c>
      <c r="F68" s="36">
        <f t="shared" si="29"/>
        <v>0</v>
      </c>
      <c r="G68" s="20"/>
      <c r="H68" s="38"/>
      <c r="I68" s="39"/>
      <c r="J68" s="39"/>
      <c r="K68" s="62"/>
      <c r="L68" s="14"/>
      <c r="M68" s="15"/>
      <c r="N68" s="15"/>
    </row>
    <row r="69" spans="1:15" ht="9.75" customHeight="1" thickBot="1" x14ac:dyDescent="0.35">
      <c r="B69" s="59"/>
      <c r="C69" s="24"/>
      <c r="D69" s="24"/>
      <c r="E69" s="24"/>
      <c r="F69" s="24"/>
      <c r="G69" s="28"/>
      <c r="H69" s="24"/>
      <c r="I69" s="24"/>
      <c r="J69" s="24"/>
      <c r="K69" s="60"/>
      <c r="L69" s="13"/>
      <c r="M69" s="12"/>
      <c r="N69" s="15"/>
      <c r="O69" s="15"/>
    </row>
    <row r="70" spans="1:15" s="17" customFormat="1" ht="20.100000000000001" customHeight="1" x14ac:dyDescent="0.3">
      <c r="A70" s="105"/>
      <c r="B70" s="135" t="s">
        <v>18</v>
      </c>
      <c r="C70" s="136"/>
      <c r="D70" s="136"/>
      <c r="E70" s="136"/>
      <c r="F70" s="137"/>
      <c r="G70" s="50"/>
      <c r="H70" s="138" t="s">
        <v>19</v>
      </c>
      <c r="I70" s="136"/>
      <c r="J70" s="136"/>
      <c r="K70" s="139"/>
      <c r="L70" s="22"/>
      <c r="M70" s="105"/>
      <c r="N70" s="105"/>
    </row>
    <row r="71" spans="1:15" s="17" customFormat="1" ht="20.100000000000001" customHeight="1" x14ac:dyDescent="0.3">
      <c r="A71" s="105"/>
      <c r="B71" s="140" t="s">
        <v>4</v>
      </c>
      <c r="C71" s="141" t="s">
        <v>5</v>
      </c>
      <c r="D71" s="142" t="s">
        <v>6</v>
      </c>
      <c r="E71" s="142"/>
      <c r="F71" s="143"/>
      <c r="G71" s="51"/>
      <c r="H71" s="145" t="s">
        <v>5</v>
      </c>
      <c r="I71" s="142" t="s">
        <v>6</v>
      </c>
      <c r="J71" s="142"/>
      <c r="K71" s="144"/>
      <c r="L71" s="22"/>
      <c r="M71" s="105"/>
      <c r="N71" s="105"/>
    </row>
    <row r="72" spans="1:15" s="17" customFormat="1" ht="20.100000000000001" customHeight="1" x14ac:dyDescent="0.3">
      <c r="A72" s="105"/>
      <c r="B72" s="140"/>
      <c r="C72" s="141"/>
      <c r="D72" s="110" t="s">
        <v>54</v>
      </c>
      <c r="E72" s="110" t="s">
        <v>55</v>
      </c>
      <c r="F72" s="111" t="s">
        <v>56</v>
      </c>
      <c r="G72" s="51"/>
      <c r="H72" s="145"/>
      <c r="I72" s="110" t="s">
        <v>54</v>
      </c>
      <c r="J72" s="110" t="s">
        <v>55</v>
      </c>
      <c r="K72" s="112" t="s">
        <v>56</v>
      </c>
      <c r="L72" s="22"/>
      <c r="M72" s="105"/>
      <c r="N72" s="105"/>
    </row>
    <row r="73" spans="1:15" ht="20.100000000000001" customHeight="1" x14ac:dyDescent="0.3">
      <c r="B73" s="57" t="s">
        <v>10</v>
      </c>
      <c r="C73" s="5">
        <f t="shared" ref="C73:F78" si="30">+H63+(H63*$J$87)</f>
        <v>6346.77</v>
      </c>
      <c r="D73" s="5">
        <f t="shared" si="30"/>
        <v>3236.9700000000003</v>
      </c>
      <c r="E73" s="5">
        <f t="shared" si="30"/>
        <v>3236.9700000000003</v>
      </c>
      <c r="F73" s="34">
        <f t="shared" si="30"/>
        <v>3236.9700000000003</v>
      </c>
      <c r="G73" s="20"/>
      <c r="H73" s="37">
        <f t="shared" ref="H73:K78" si="31">+H63+(H63*$J$88)</f>
        <v>6769.8880000000008</v>
      </c>
      <c r="I73" s="8">
        <f t="shared" si="31"/>
        <v>3452.768</v>
      </c>
      <c r="J73" s="8">
        <f t="shared" si="31"/>
        <v>3452.768</v>
      </c>
      <c r="K73" s="61">
        <f t="shared" si="31"/>
        <v>3452.768</v>
      </c>
      <c r="L73" s="14"/>
    </row>
    <row r="74" spans="1:15" ht="20.100000000000001" customHeight="1" x14ac:dyDescent="0.3">
      <c r="B74" s="57" t="s">
        <v>11</v>
      </c>
      <c r="C74" s="5">
        <f t="shared" si="30"/>
        <v>6346.77</v>
      </c>
      <c r="D74" s="5">
        <f t="shared" si="30"/>
        <v>3236.9700000000003</v>
      </c>
      <c r="E74" s="5">
        <f t="shared" si="30"/>
        <v>3236.9700000000003</v>
      </c>
      <c r="F74" s="34">
        <f t="shared" si="30"/>
        <v>3236.9700000000003</v>
      </c>
      <c r="G74" s="20"/>
      <c r="H74" s="37">
        <f t="shared" si="31"/>
        <v>6769.8880000000008</v>
      </c>
      <c r="I74" s="8">
        <f t="shared" si="31"/>
        <v>3452.768</v>
      </c>
      <c r="J74" s="8">
        <f t="shared" si="31"/>
        <v>3452.768</v>
      </c>
      <c r="K74" s="61">
        <f t="shared" si="31"/>
        <v>3452.768</v>
      </c>
      <c r="L74" s="14"/>
    </row>
    <row r="75" spans="1:15" ht="20.100000000000001" customHeight="1" x14ac:dyDescent="0.3">
      <c r="B75" s="58" t="s">
        <v>12</v>
      </c>
      <c r="C75" s="5">
        <f t="shared" si="30"/>
        <v>6346.77</v>
      </c>
      <c r="D75" s="5">
        <f t="shared" si="30"/>
        <v>3236.9700000000003</v>
      </c>
      <c r="E75" s="5">
        <f t="shared" si="30"/>
        <v>3236.9700000000003</v>
      </c>
      <c r="F75" s="34">
        <f t="shared" si="30"/>
        <v>3236.9700000000003</v>
      </c>
      <c r="G75" s="20"/>
      <c r="H75" s="37">
        <f t="shared" si="31"/>
        <v>6769.8880000000008</v>
      </c>
      <c r="I75" s="8">
        <f t="shared" si="31"/>
        <v>3452.768</v>
      </c>
      <c r="J75" s="8">
        <f t="shared" si="31"/>
        <v>3452.768</v>
      </c>
      <c r="K75" s="61">
        <f t="shared" si="31"/>
        <v>3452.768</v>
      </c>
      <c r="L75" s="14"/>
    </row>
    <row r="76" spans="1:15" ht="20.100000000000001" customHeight="1" x14ac:dyDescent="0.3">
      <c r="B76" s="58" t="s">
        <v>13</v>
      </c>
      <c r="C76" s="5">
        <f t="shared" si="30"/>
        <v>6346.77</v>
      </c>
      <c r="D76" s="5">
        <f t="shared" si="30"/>
        <v>3236.9700000000003</v>
      </c>
      <c r="E76" s="5">
        <f t="shared" si="30"/>
        <v>3236.9700000000003</v>
      </c>
      <c r="F76" s="34">
        <f t="shared" si="30"/>
        <v>3236.9700000000003</v>
      </c>
      <c r="G76" s="20"/>
      <c r="H76" s="37">
        <f t="shared" si="31"/>
        <v>6769.8880000000008</v>
      </c>
      <c r="I76" s="8">
        <f t="shared" si="31"/>
        <v>3452.768</v>
      </c>
      <c r="J76" s="8">
        <f t="shared" si="31"/>
        <v>3452.768</v>
      </c>
      <c r="K76" s="61">
        <f t="shared" si="31"/>
        <v>3452.768</v>
      </c>
      <c r="L76" s="14"/>
    </row>
    <row r="77" spans="1:15" ht="20.100000000000001" customHeight="1" x14ac:dyDescent="0.3">
      <c r="B77" s="58" t="s">
        <v>14</v>
      </c>
      <c r="C77" s="5">
        <f t="shared" si="30"/>
        <v>0</v>
      </c>
      <c r="D77" s="5">
        <f t="shared" si="30"/>
        <v>0</v>
      </c>
      <c r="E77" s="5">
        <f t="shared" si="30"/>
        <v>0</v>
      </c>
      <c r="F77" s="34">
        <f t="shared" si="30"/>
        <v>0</v>
      </c>
      <c r="G77" s="20"/>
      <c r="H77" s="37">
        <f t="shared" si="31"/>
        <v>0</v>
      </c>
      <c r="I77" s="8">
        <f t="shared" si="31"/>
        <v>0</v>
      </c>
      <c r="J77" s="8">
        <f t="shared" si="31"/>
        <v>0</v>
      </c>
      <c r="K77" s="61">
        <f t="shared" si="31"/>
        <v>0</v>
      </c>
      <c r="L77" s="14"/>
    </row>
    <row r="78" spans="1:15" ht="20.100000000000001" customHeight="1" thickBot="1" x14ac:dyDescent="0.35">
      <c r="B78" s="69" t="s">
        <v>15</v>
      </c>
      <c r="C78" s="35">
        <f t="shared" si="30"/>
        <v>0</v>
      </c>
      <c r="D78" s="35">
        <f t="shared" si="30"/>
        <v>0</v>
      </c>
      <c r="E78" s="35">
        <f t="shared" si="30"/>
        <v>0</v>
      </c>
      <c r="F78" s="36">
        <f t="shared" si="30"/>
        <v>0</v>
      </c>
      <c r="G78" s="20"/>
      <c r="H78" s="38">
        <f t="shared" si="31"/>
        <v>0</v>
      </c>
      <c r="I78" s="39">
        <f t="shared" si="31"/>
        <v>0</v>
      </c>
      <c r="J78" s="39">
        <f t="shared" si="31"/>
        <v>0</v>
      </c>
      <c r="K78" s="62">
        <f t="shared" si="31"/>
        <v>0</v>
      </c>
      <c r="L78" s="14"/>
    </row>
    <row r="79" spans="1:15" ht="9.75" customHeight="1" thickBot="1" x14ac:dyDescent="0.35">
      <c r="B79" s="59"/>
      <c r="C79" s="24"/>
      <c r="D79" s="24"/>
      <c r="E79" s="24"/>
      <c r="F79" s="24"/>
      <c r="G79" s="28"/>
      <c r="H79" s="24"/>
      <c r="I79" s="24"/>
      <c r="J79" s="24"/>
      <c r="K79" s="60"/>
      <c r="L79" s="13"/>
      <c r="M79" s="12"/>
      <c r="N79" s="15"/>
      <c r="O79" s="15"/>
    </row>
    <row r="80" spans="1:15" s="17" customFormat="1" ht="20.100000000000001" customHeight="1" x14ac:dyDescent="0.3">
      <c r="A80" s="105"/>
      <c r="B80" s="135" t="s">
        <v>20</v>
      </c>
      <c r="C80" s="136"/>
      <c r="D80" s="136"/>
      <c r="E80" s="136"/>
      <c r="F80" s="137"/>
      <c r="G80" s="52"/>
      <c r="H80" s="170" t="s">
        <v>72</v>
      </c>
      <c r="I80" s="171"/>
      <c r="J80" s="172"/>
      <c r="K80" s="68"/>
      <c r="L80" s="22"/>
    </row>
    <row r="81" spans="1:15" s="17" customFormat="1" ht="20.100000000000001" customHeight="1" x14ac:dyDescent="0.3">
      <c r="A81" s="105"/>
      <c r="B81" s="140" t="s">
        <v>4</v>
      </c>
      <c r="C81" s="141" t="s">
        <v>5</v>
      </c>
      <c r="D81" s="142" t="s">
        <v>6</v>
      </c>
      <c r="E81" s="142"/>
      <c r="F81" s="143"/>
      <c r="G81" s="52"/>
      <c r="H81" s="179" t="s">
        <v>30</v>
      </c>
      <c r="I81" s="180"/>
      <c r="J81" s="181"/>
      <c r="K81" s="68"/>
      <c r="L81" s="22"/>
    </row>
    <row r="82" spans="1:15" s="17" customFormat="1" ht="20.100000000000001" customHeight="1" x14ac:dyDescent="0.3">
      <c r="A82" s="105"/>
      <c r="B82" s="140"/>
      <c r="C82" s="141"/>
      <c r="D82" s="110" t="s">
        <v>54</v>
      </c>
      <c r="E82" s="110" t="s">
        <v>55</v>
      </c>
      <c r="F82" s="111" t="s">
        <v>56</v>
      </c>
      <c r="G82" s="48"/>
      <c r="H82" s="113" t="s">
        <v>31</v>
      </c>
      <c r="I82" s="110" t="s">
        <v>32</v>
      </c>
      <c r="J82" s="114" t="s">
        <v>33</v>
      </c>
      <c r="K82" s="68"/>
      <c r="L82" s="22"/>
    </row>
    <row r="83" spans="1:15" ht="20.100000000000001" customHeight="1" x14ac:dyDescent="0.3">
      <c r="B83" s="57" t="s">
        <v>10</v>
      </c>
      <c r="C83" s="5">
        <f t="shared" ref="C83:F88" si="32">+H63+(H63*$J$89)</f>
        <v>5500.5340000000006</v>
      </c>
      <c r="D83" s="5">
        <f t="shared" si="32"/>
        <v>2805.3739999999998</v>
      </c>
      <c r="E83" s="5">
        <f t="shared" si="32"/>
        <v>2805.3739999999998</v>
      </c>
      <c r="F83" s="34">
        <f t="shared" si="32"/>
        <v>2805.3739999999998</v>
      </c>
      <c r="G83" s="24"/>
      <c r="H83" s="115" t="s">
        <v>34</v>
      </c>
      <c r="I83" s="10">
        <v>0.7</v>
      </c>
      <c r="J83" s="32">
        <v>0.7</v>
      </c>
      <c r="K83" s="67"/>
      <c r="L83" s="14"/>
    </row>
    <row r="84" spans="1:15" ht="20.100000000000001" customHeight="1" x14ac:dyDescent="0.3">
      <c r="B84" s="57" t="s">
        <v>11</v>
      </c>
      <c r="C84" s="5">
        <f t="shared" si="32"/>
        <v>5500.5340000000006</v>
      </c>
      <c r="D84" s="5">
        <f t="shared" si="32"/>
        <v>2805.3739999999998</v>
      </c>
      <c r="E84" s="5">
        <f t="shared" si="32"/>
        <v>2805.3739999999998</v>
      </c>
      <c r="F84" s="34">
        <f t="shared" si="32"/>
        <v>2805.3739999999998</v>
      </c>
      <c r="G84" s="24"/>
      <c r="H84" s="115" t="s">
        <v>35</v>
      </c>
      <c r="I84" s="10">
        <v>0.4</v>
      </c>
      <c r="J84" s="32">
        <v>0.4</v>
      </c>
      <c r="K84" s="67"/>
      <c r="L84" s="14"/>
    </row>
    <row r="85" spans="1:15" ht="20.100000000000001" customHeight="1" x14ac:dyDescent="0.3">
      <c r="B85" s="58" t="s">
        <v>12</v>
      </c>
      <c r="C85" s="5">
        <f t="shared" si="32"/>
        <v>5500.5340000000006</v>
      </c>
      <c r="D85" s="5">
        <f t="shared" si="32"/>
        <v>2805.3739999999998</v>
      </c>
      <c r="E85" s="5">
        <f t="shared" si="32"/>
        <v>2805.3739999999998</v>
      </c>
      <c r="F85" s="34">
        <f t="shared" si="32"/>
        <v>2805.3739999999998</v>
      </c>
      <c r="G85" s="24"/>
      <c r="H85" s="115" t="s">
        <v>36</v>
      </c>
      <c r="I85" s="10">
        <v>0.15</v>
      </c>
      <c r="J85" s="32">
        <v>0.15</v>
      </c>
      <c r="K85" s="67"/>
      <c r="L85" s="14"/>
    </row>
    <row r="86" spans="1:15" ht="20.100000000000001" customHeight="1" x14ac:dyDescent="0.3">
      <c r="B86" s="58" t="s">
        <v>13</v>
      </c>
      <c r="C86" s="5">
        <f t="shared" si="32"/>
        <v>5500.5340000000006</v>
      </c>
      <c r="D86" s="5">
        <f t="shared" si="32"/>
        <v>2805.3739999999998</v>
      </c>
      <c r="E86" s="5">
        <f t="shared" si="32"/>
        <v>2805.3739999999998</v>
      </c>
      <c r="F86" s="34">
        <f t="shared" si="32"/>
        <v>2805.3739999999998</v>
      </c>
      <c r="G86" s="24"/>
      <c r="H86" s="182" t="s">
        <v>37</v>
      </c>
      <c r="I86" s="183"/>
      <c r="J86" s="184"/>
      <c r="K86" s="67"/>
      <c r="L86" s="14"/>
    </row>
    <row r="87" spans="1:15" ht="20.100000000000001" customHeight="1" x14ac:dyDescent="0.3">
      <c r="B87" s="58" t="s">
        <v>14</v>
      </c>
      <c r="C87" s="5">
        <f t="shared" si="32"/>
        <v>0</v>
      </c>
      <c r="D87" s="5">
        <f t="shared" si="32"/>
        <v>0</v>
      </c>
      <c r="E87" s="5">
        <f t="shared" si="32"/>
        <v>0</v>
      </c>
      <c r="F87" s="34">
        <f t="shared" si="32"/>
        <v>0</v>
      </c>
      <c r="G87" s="53"/>
      <c r="H87" s="166" t="s">
        <v>39</v>
      </c>
      <c r="I87" s="167"/>
      <c r="J87" s="32">
        <v>0.5</v>
      </c>
      <c r="K87" s="67"/>
      <c r="L87" s="14"/>
    </row>
    <row r="88" spans="1:15" ht="20.100000000000001" customHeight="1" thickBot="1" x14ac:dyDescent="0.35">
      <c r="B88" s="69" t="s">
        <v>15</v>
      </c>
      <c r="C88" s="35">
        <f t="shared" si="32"/>
        <v>0</v>
      </c>
      <c r="D88" s="35">
        <f t="shared" si="32"/>
        <v>0</v>
      </c>
      <c r="E88" s="35">
        <f t="shared" si="32"/>
        <v>0</v>
      </c>
      <c r="F88" s="36">
        <f t="shared" si="32"/>
        <v>0</v>
      </c>
      <c r="G88" s="24"/>
      <c r="H88" s="166" t="s">
        <v>40</v>
      </c>
      <c r="I88" s="167"/>
      <c r="J88" s="32">
        <v>0.6</v>
      </c>
      <c r="K88" s="67"/>
      <c r="L88" s="14"/>
    </row>
    <row r="89" spans="1:15" ht="20.100000000000001" customHeight="1" thickBot="1" x14ac:dyDescent="0.35">
      <c r="B89" s="168"/>
      <c r="C89" s="155"/>
      <c r="D89" s="54"/>
      <c r="E89" s="169"/>
      <c r="F89" s="169"/>
      <c r="G89" s="28"/>
      <c r="H89" s="174" t="s">
        <v>41</v>
      </c>
      <c r="I89" s="175"/>
      <c r="J89" s="33">
        <v>0.3</v>
      </c>
      <c r="K89" s="70"/>
      <c r="L89" s="14"/>
    </row>
    <row r="90" spans="1:15" ht="24" customHeight="1" x14ac:dyDescent="0.3">
      <c r="B90" s="59"/>
      <c r="C90" s="24"/>
      <c r="D90" s="176" t="s">
        <v>29</v>
      </c>
      <c r="E90" s="177"/>
      <c r="F90" s="178"/>
      <c r="G90" s="28"/>
      <c r="H90" s="24"/>
      <c r="I90" s="24"/>
      <c r="J90" s="24"/>
      <c r="K90" s="60"/>
      <c r="L90" s="13"/>
      <c r="M90" s="12"/>
      <c r="N90" s="15"/>
      <c r="O90" s="15"/>
    </row>
    <row r="91" spans="1:15" ht="21.95" customHeight="1" x14ac:dyDescent="0.3">
      <c r="B91" s="106"/>
      <c r="C91" s="107"/>
      <c r="D91" s="100" t="s">
        <v>42</v>
      </c>
      <c r="E91" s="101"/>
      <c r="F91" s="34">
        <v>18.350000000000001</v>
      </c>
      <c r="G91" s="107"/>
      <c r="H91" s="23"/>
      <c r="I91" s="23"/>
      <c r="J91" s="23"/>
      <c r="K91" s="71"/>
      <c r="L91" s="15"/>
    </row>
    <row r="92" spans="1:15" ht="20.100000000000001" customHeight="1" thickBot="1" x14ac:dyDescent="0.35">
      <c r="B92" s="108"/>
      <c r="C92" s="77"/>
      <c r="D92" s="80" t="s">
        <v>38</v>
      </c>
      <c r="E92" s="74"/>
      <c r="F92" s="81">
        <v>131.88</v>
      </c>
      <c r="G92" s="72"/>
      <c r="H92" s="82"/>
      <c r="I92" s="82"/>
      <c r="J92" s="82"/>
      <c r="K92" s="73"/>
      <c r="L92" s="15"/>
    </row>
    <row r="93" spans="1:15" ht="20.100000000000001" customHeight="1" thickTop="1" x14ac:dyDescent="0.3">
      <c r="B93" s="165"/>
      <c r="C93" s="173"/>
      <c r="D93" s="27"/>
      <c r="E93" s="27"/>
      <c r="F93" s="27"/>
      <c r="G93" s="27"/>
      <c r="H93" s="27"/>
      <c r="I93" s="31"/>
      <c r="J93" s="31"/>
      <c r="K93" s="15"/>
      <c r="L93" s="15"/>
    </row>
    <row r="94" spans="1:15" ht="20.100000000000001" customHeight="1" x14ac:dyDescent="0.3">
      <c r="B94" s="165"/>
      <c r="C94" s="173"/>
      <c r="D94" s="27"/>
      <c r="E94" s="27"/>
      <c r="F94" s="27"/>
      <c r="G94" s="27"/>
      <c r="I94" s="31"/>
      <c r="J94" s="31"/>
      <c r="K94" s="15"/>
      <c r="L94" s="15"/>
    </row>
    <row r="95" spans="1:15" ht="20.100000000000001" customHeight="1" x14ac:dyDescent="0.3">
      <c r="B95" s="109"/>
      <c r="C95" s="31"/>
      <c r="D95" s="31"/>
      <c r="E95" s="31"/>
      <c r="F95" s="31"/>
      <c r="G95" s="31"/>
      <c r="H95" s="31"/>
      <c r="I95" s="31"/>
      <c r="J95" s="31"/>
      <c r="K95" s="15"/>
      <c r="L95" s="15"/>
    </row>
  </sheetData>
  <mergeCells count="73">
    <mergeCell ref="D90:F90"/>
    <mergeCell ref="B93:B94"/>
    <mergeCell ref="C93:C94"/>
    <mergeCell ref="H86:J86"/>
    <mergeCell ref="H87:I87"/>
    <mergeCell ref="H88:I88"/>
    <mergeCell ref="B89:C89"/>
    <mergeCell ref="E89:F89"/>
    <mergeCell ref="H89:I89"/>
    <mergeCell ref="B80:F80"/>
    <mergeCell ref="H80:J80"/>
    <mergeCell ref="B81:B82"/>
    <mergeCell ref="C81:C82"/>
    <mergeCell ref="D81:F81"/>
    <mergeCell ref="H81:J81"/>
    <mergeCell ref="B70:F70"/>
    <mergeCell ref="H70:K70"/>
    <mergeCell ref="B71:B72"/>
    <mergeCell ref="C71:C72"/>
    <mergeCell ref="D71:F71"/>
    <mergeCell ref="H71:H72"/>
    <mergeCell ref="I71:K71"/>
    <mergeCell ref="B60:F60"/>
    <mergeCell ref="H60:K60"/>
    <mergeCell ref="B61:B62"/>
    <mergeCell ref="C61:C62"/>
    <mergeCell ref="D61:F61"/>
    <mergeCell ref="H61:H62"/>
    <mergeCell ref="I61:K61"/>
    <mergeCell ref="B48:K48"/>
    <mergeCell ref="B50:F50"/>
    <mergeCell ref="H50:K50"/>
    <mergeCell ref="B51:B52"/>
    <mergeCell ref="C51:C52"/>
    <mergeCell ref="D51:F51"/>
    <mergeCell ref="H51:H52"/>
    <mergeCell ref="I51:K51"/>
    <mergeCell ref="H39:K40"/>
    <mergeCell ref="H41:K41"/>
    <mergeCell ref="I44:K44"/>
    <mergeCell ref="I45:K45"/>
    <mergeCell ref="B46:F46"/>
    <mergeCell ref="I46:K46"/>
    <mergeCell ref="B27:B28"/>
    <mergeCell ref="C27:C28"/>
    <mergeCell ref="D27:F27"/>
    <mergeCell ref="H27:H28"/>
    <mergeCell ref="I27:K27"/>
    <mergeCell ref="B36:F36"/>
    <mergeCell ref="H36:K38"/>
    <mergeCell ref="B37:B38"/>
    <mergeCell ref="C37:C38"/>
    <mergeCell ref="D37:F37"/>
    <mergeCell ref="B26:F26"/>
    <mergeCell ref="H26:K26"/>
    <mergeCell ref="B7:B8"/>
    <mergeCell ref="C7:C8"/>
    <mergeCell ref="D7:F7"/>
    <mergeCell ref="H7:H8"/>
    <mergeCell ref="I7:K7"/>
    <mergeCell ref="B16:F16"/>
    <mergeCell ref="H16:K16"/>
    <mergeCell ref="B17:B18"/>
    <mergeCell ref="C17:C18"/>
    <mergeCell ref="D17:F17"/>
    <mergeCell ref="H17:H18"/>
    <mergeCell ref="I17:K17"/>
    <mergeCell ref="B1:K1"/>
    <mergeCell ref="B2:K2"/>
    <mergeCell ref="B4:K4"/>
    <mergeCell ref="B5:K5"/>
    <mergeCell ref="B6:F6"/>
    <mergeCell ref="H6:K6"/>
  </mergeCells>
  <pageMargins left="0.25" right="0.25" top="0.75" bottom="0.75" header="0.3" footer="0.3"/>
  <pageSetup paperSize="5" scale="53" fitToHeight="0" orientation="portrait" r:id="rId1"/>
  <ignoredErrors>
    <ignoredError sqref="B9:K24 B53:F6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25</vt:i4>
      </vt:variant>
    </vt:vector>
  </HeadingPairs>
  <TitlesOfParts>
    <vt:vector size="50" baseType="lpstr">
      <vt:lpstr>AGUADAS</vt:lpstr>
      <vt:lpstr>ANSERMA</vt:lpstr>
      <vt:lpstr>ARAUCA desde sep sub est123</vt:lpstr>
      <vt:lpstr>ARMA</vt:lpstr>
      <vt:lpstr>BELALCAZAR</vt:lpstr>
      <vt:lpstr>CHINCHINA</vt:lpstr>
      <vt:lpstr>FILADELFIA</vt:lpstr>
      <vt:lpstr>K41_MANIZALES</vt:lpstr>
      <vt:lpstr>K41_NEIRA</vt:lpstr>
      <vt:lpstr>GUARINOCITO</vt:lpstr>
      <vt:lpstr>DORADA</vt:lpstr>
      <vt:lpstr>MANZANARES</vt:lpstr>
      <vt:lpstr>MARMATO</vt:lpstr>
      <vt:lpstr>MARQUETALIA</vt:lpstr>
      <vt:lpstr>MARULANDA</vt:lpstr>
      <vt:lpstr>NEIRA</vt:lpstr>
      <vt:lpstr>PALESTINA desdesep sub est1,2,3</vt:lpstr>
      <vt:lpstr>RIOSUCIO</vt:lpstr>
      <vt:lpstr>RISARALDA</vt:lpstr>
      <vt:lpstr>SALAMINA</vt:lpstr>
      <vt:lpstr>SAMANA </vt:lpstr>
      <vt:lpstr>SAN JOSE </vt:lpstr>
      <vt:lpstr>SUPIA </vt:lpstr>
      <vt:lpstr>VICTORIA</vt:lpstr>
      <vt:lpstr>VITERBO</vt:lpstr>
      <vt:lpstr>AGUADAS!Área_de_impresión</vt:lpstr>
      <vt:lpstr>ANSERMA!Área_de_impresión</vt:lpstr>
      <vt:lpstr>'ARAUCA desde sep sub est123'!Área_de_impresión</vt:lpstr>
      <vt:lpstr>ARMA!Área_de_impresión</vt:lpstr>
      <vt:lpstr>BELALCAZAR!Área_de_impresión</vt:lpstr>
      <vt:lpstr>CHINCHINA!Área_de_impresión</vt:lpstr>
      <vt:lpstr>DORADA!Área_de_impresión</vt:lpstr>
      <vt:lpstr>FILADELFIA!Área_de_impresión</vt:lpstr>
      <vt:lpstr>GUARINOCITO!Área_de_impresión</vt:lpstr>
      <vt:lpstr>K41_MANIZALES!Área_de_impresión</vt:lpstr>
      <vt:lpstr>K41_NEIRA!Área_de_impresión</vt:lpstr>
      <vt:lpstr>MANZANARES!Área_de_impresión</vt:lpstr>
      <vt:lpstr>MARMATO!Área_de_impresión</vt:lpstr>
      <vt:lpstr>MARQUETALIA!Área_de_impresión</vt:lpstr>
      <vt:lpstr>MARULANDA!Área_de_impresión</vt:lpstr>
      <vt:lpstr>NEIRA!Área_de_impresión</vt:lpstr>
      <vt:lpstr>'PALESTINA desdesep sub est1,2,3'!Área_de_impresión</vt:lpstr>
      <vt:lpstr>RIOSUCIO!Área_de_impresión</vt:lpstr>
      <vt:lpstr>RISARALDA!Área_de_impresión</vt:lpstr>
      <vt:lpstr>SALAMINA!Área_de_impresión</vt:lpstr>
      <vt:lpstr>'SAMANA '!Área_de_impresión</vt:lpstr>
      <vt:lpstr>'SAN JOSE '!Área_de_impresión</vt:lpstr>
      <vt:lpstr>'SUPIA '!Área_de_impresión</vt:lpstr>
      <vt:lpstr>VICTORIA!Área_de_impresión</vt:lpstr>
      <vt:lpstr>VITERBO!Área_de_impresión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Grisales Tabares</dc:creator>
  <cp:lastModifiedBy>JUAN DAVID JARAMILLO RENDON</cp:lastModifiedBy>
  <cp:lastPrinted>2020-08-25T01:08:13Z</cp:lastPrinted>
  <dcterms:created xsi:type="dcterms:W3CDTF">2020-08-24T21:30:43Z</dcterms:created>
  <dcterms:modified xsi:type="dcterms:W3CDTF">2020-10-05T14:36:08Z</dcterms:modified>
</cp:coreProperties>
</file>